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-25240" yWindow="-6240" windowWidth="25080" windowHeight="18260"/>
  </bookViews>
  <sheets>
    <sheet name="Scores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7" i="1" l="1"/>
  <c r="F74" i="1"/>
  <c r="E74" i="1"/>
  <c r="D74" i="1"/>
  <c r="F71" i="1"/>
  <c r="E71" i="1"/>
  <c r="D71" i="1"/>
  <c r="F59" i="1"/>
  <c r="E59" i="1"/>
  <c r="D59" i="1"/>
  <c r="F48" i="1"/>
  <c r="E48" i="1"/>
  <c r="D48" i="1"/>
  <c r="F40" i="1"/>
  <c r="E40" i="1"/>
  <c r="D40" i="1"/>
  <c r="F32" i="1"/>
  <c r="E32" i="1"/>
  <c r="D32" i="1"/>
  <c r="F27" i="1"/>
  <c r="E27" i="1"/>
  <c r="D27" i="1"/>
  <c r="F22" i="1"/>
  <c r="E22" i="1"/>
  <c r="D22" i="1"/>
  <c r="F16" i="1"/>
  <c r="E16" i="1"/>
  <c r="D16" i="1"/>
  <c r="F10" i="1"/>
  <c r="E10" i="1"/>
  <c r="D10" i="1"/>
  <c r="F77" i="1"/>
  <c r="F78" i="1"/>
  <c r="E77" i="1"/>
  <c r="N10" i="1"/>
  <c r="E78" i="1"/>
  <c r="N11" i="1"/>
  <c r="M11" i="1"/>
  <c r="M10" i="1"/>
  <c r="N8" i="1"/>
  <c r="D78" i="1"/>
  <c r="N9" i="1"/>
  <c r="M9" i="1"/>
  <c r="M8" i="1"/>
  <c r="L9" i="1"/>
  <c r="L8" i="1"/>
  <c r="K11" i="1"/>
  <c r="K10" i="1"/>
  <c r="J11" i="1"/>
  <c r="J9" i="1"/>
  <c r="J10" i="1"/>
  <c r="J8" i="1"/>
  <c r="E9" i="1"/>
  <c r="H11" i="1"/>
  <c r="E8" i="1"/>
  <c r="H10" i="1"/>
  <c r="I11" i="1"/>
  <c r="I9" i="1"/>
  <c r="I8" i="1"/>
  <c r="K9" i="1"/>
  <c r="K8" i="1"/>
  <c r="L11" i="1"/>
  <c r="L10" i="1"/>
  <c r="I10" i="1"/>
  <c r="F9" i="1"/>
  <c r="F8" i="1"/>
  <c r="D9" i="1"/>
  <c r="H9" i="1"/>
  <c r="D8" i="1"/>
  <c r="H8" i="1"/>
</calcChain>
</file>

<file path=xl/sharedStrings.xml><?xml version="1.0" encoding="utf-8"?>
<sst xmlns="http://schemas.openxmlformats.org/spreadsheetml/2006/main" count="95" uniqueCount="38">
  <si>
    <t>SiteID</t>
  </si>
  <si>
    <t>Date</t>
  </si>
  <si>
    <t>BRD-MST-060</t>
  </si>
  <si>
    <t>BRD-MST-090</t>
  </si>
  <si>
    <t>SPR-MST-030</t>
  </si>
  <si>
    <t>SPR-MST-020</t>
  </si>
  <si>
    <t>ASH-MST-120</t>
  </si>
  <si>
    <t>ASH-MST-130</t>
  </si>
  <si>
    <t>DUK-MST-050</t>
  </si>
  <si>
    <t>DUK-MST-060</t>
  </si>
  <si>
    <t>APP-MST-030</t>
  </si>
  <si>
    <t>APP-SBR-130</t>
  </si>
  <si>
    <t>Habitat_Score</t>
  </si>
  <si>
    <t>AVG</t>
  </si>
  <si>
    <t>Apple</t>
  </si>
  <si>
    <t>Ashwaubenon</t>
  </si>
  <si>
    <t>Baird</t>
  </si>
  <si>
    <t>Duck</t>
  </si>
  <si>
    <t>Spring Brook</t>
  </si>
  <si>
    <t>STD</t>
  </si>
  <si>
    <t>STDEV 2</t>
  </si>
  <si>
    <t>STDEV 1</t>
  </si>
  <si>
    <t>Based on the WI WAV “Habitat Check-List for Soft Bottom Streams” Spring 2002 available online at http://clean-water.uwex.edu/wav/monitoring/datasheet.htm.</t>
  </si>
  <si>
    <t>N</t>
  </si>
  <si>
    <t>Updated 2/15/2009 DAC</t>
  </si>
  <si>
    <t>LFRWMP Habitat Scores</t>
  </si>
  <si>
    <t>Downstream Site AVG</t>
  </si>
  <si>
    <t>Upstream Site AVG</t>
  </si>
  <si>
    <t>Updated 1/20/2011 AMP</t>
  </si>
  <si>
    <t>DUT-MST-110</t>
  </si>
  <si>
    <t>DUT-MST-380</t>
  </si>
  <si>
    <t>Dutchman</t>
  </si>
  <si>
    <t>Updated 1/10/2014 KK</t>
  </si>
  <si>
    <t>TRO-SBR-110</t>
  </si>
  <si>
    <t>TRO-MST-400</t>
  </si>
  <si>
    <t>Trout</t>
  </si>
  <si>
    <t>Updated 1/28/2014 AMP-added Ashw</t>
  </si>
  <si>
    <t>Updated 2/8/2015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</si>
</sst>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rgb="FFFFFF99"/>
        <bgColor indexed="8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6">
    <xf numFmtId="0" fontId="0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wrapText="1"/>
    </xf>
    <xf numFmtId="164" fontId="1" fillId="2" borderId="2" xfId="1" applyNumberFormat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6" fillId="0" borderId="0" xfId="0" applyFont="1"/>
    <xf numFmtId="0" fontId="8" fillId="0" borderId="0" xfId="0" applyFont="1"/>
    <xf numFmtId="164" fontId="5" fillId="0" borderId="0" xfId="0" applyNumberFormat="1" applyFont="1" applyAlignment="1">
      <alignment horizontal="left"/>
    </xf>
    <xf numFmtId="0" fontId="2" fillId="3" borderId="1" xfId="1" applyFont="1" applyFill="1" applyBorder="1" applyAlignment="1">
      <alignment wrapText="1"/>
    </xf>
    <xf numFmtId="164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164" fontId="2" fillId="4" borderId="1" xfId="1" applyNumberFormat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wrapText="1"/>
    </xf>
    <xf numFmtId="164" fontId="2" fillId="5" borderId="1" xfId="1" applyNumberFormat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7" fillId="6" borderId="1" xfId="1" applyFont="1" applyFill="1" applyBorder="1" applyAlignment="1">
      <alignment wrapText="1"/>
    </xf>
    <xf numFmtId="164" fontId="1" fillId="6" borderId="1" xfId="1" applyNumberFormat="1" applyFont="1" applyFill="1" applyBorder="1" applyAlignment="1">
      <alignment horizontal="center" wrapText="1"/>
    </xf>
    <xf numFmtId="0" fontId="1" fillId="6" borderId="1" xfId="1" applyFont="1" applyFill="1" applyBorder="1" applyAlignment="1">
      <alignment horizontal="center" wrapText="1"/>
    </xf>
    <xf numFmtId="0" fontId="2" fillId="6" borderId="1" xfId="1" applyFont="1" applyFill="1" applyBorder="1" applyAlignment="1">
      <alignment wrapText="1"/>
    </xf>
    <xf numFmtId="164" fontId="2" fillId="6" borderId="1" xfId="1" applyNumberFormat="1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center" wrapText="1"/>
    </xf>
    <xf numFmtId="0" fontId="2" fillId="7" borderId="3" xfId="1" applyFont="1" applyFill="1" applyBorder="1" applyAlignment="1">
      <alignment horizontal="center"/>
    </xf>
    <xf numFmtId="164" fontId="2" fillId="7" borderId="3" xfId="1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5" fontId="0" fillId="8" borderId="3" xfId="0" applyNumberForma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1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0" fontId="0" fillId="8" borderId="0" xfId="0" applyFill="1"/>
    <xf numFmtId="164" fontId="0" fillId="0" borderId="0" xfId="0" applyNumberFormat="1" applyFill="1" applyAlignment="1">
      <alignment horizontal="center"/>
    </xf>
    <xf numFmtId="164" fontId="2" fillId="3" borderId="0" xfId="1" applyNumberFormat="1" applyFont="1" applyFill="1" applyBorder="1" applyAlignment="1">
      <alignment horizontal="center" wrapText="1"/>
    </xf>
    <xf numFmtId="0" fontId="6" fillId="9" borderId="0" xfId="0" applyFont="1" applyFill="1"/>
    <xf numFmtId="164" fontId="0" fillId="9" borderId="1" xfId="0" applyNumberFormat="1" applyFill="1" applyBorder="1" applyAlignment="1">
      <alignment horizontal="center"/>
    </xf>
    <xf numFmtId="0" fontId="6" fillId="9" borderId="1" xfId="0" applyFont="1" applyFill="1" applyBorder="1"/>
    <xf numFmtId="0" fontId="0" fillId="9" borderId="1" xfId="0" applyFill="1" applyBorder="1" applyAlignment="1">
      <alignment horizontal="center"/>
    </xf>
    <xf numFmtId="0" fontId="2" fillId="10" borderId="1" xfId="1" applyFont="1" applyFill="1" applyBorder="1" applyAlignment="1">
      <alignment wrapText="1"/>
    </xf>
    <xf numFmtId="164" fontId="2" fillId="10" borderId="1" xfId="1" applyNumberFormat="1" applyFont="1" applyFill="1" applyBorder="1" applyAlignment="1">
      <alignment horizontal="center" wrapText="1"/>
    </xf>
    <xf numFmtId="0" fontId="2" fillId="10" borderId="1" xfId="1" applyFont="1" applyFill="1" applyBorder="1" applyAlignment="1">
      <alignment horizontal="center" wrapText="1"/>
    </xf>
    <xf numFmtId="164" fontId="0" fillId="11" borderId="1" xfId="0" applyNumberFormat="1" applyFill="1" applyBorder="1" applyAlignment="1">
      <alignment horizontal="center"/>
    </xf>
    <xf numFmtId="0" fontId="6" fillId="11" borderId="1" xfId="0" applyFont="1" applyFill="1" applyBorder="1"/>
    <xf numFmtId="0" fontId="0" fillId="11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/>
    <xf numFmtId="164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64" fontId="2" fillId="10" borderId="0" xfId="1" applyNumberFormat="1" applyFont="1" applyFill="1" applyBorder="1" applyAlignment="1">
      <alignment horizontal="center" wrapText="1"/>
    </xf>
    <xf numFmtId="0" fontId="0" fillId="12" borderId="0" xfId="0" applyFont="1" applyFill="1"/>
    <xf numFmtId="164" fontId="0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0" borderId="0" xfId="0" applyFont="1"/>
    <xf numFmtId="1" fontId="0" fillId="0" borderId="0" xfId="0" applyNumberFormat="1" applyFont="1"/>
  </cellXfs>
  <cellStyles count="36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2"/>
    <cellStyle name="Normal_Sheet1" xfId="1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LFRWMP Habitat Assessment</a:t>
            </a:r>
          </a:p>
        </c:rich>
      </c:tx>
      <c:layout>
        <c:manualLayout>
          <c:xMode val="edge"/>
          <c:yMode val="edge"/>
          <c:x val="0.297723581532174"/>
          <c:y val="0.03274520186061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91467726455"/>
          <c:y val="0.155309741174223"/>
          <c:w val="0.800562216955343"/>
          <c:h val="0.633828047825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Scores!$G$8</c:f>
              <c:strCache>
                <c:ptCount val="1"/>
                <c:pt idx="0">
                  <c:v>Downstream Site AVG</c:v>
                </c:pt>
              </c:strCache>
            </c:strRef>
          </c:tx>
          <c:spPr>
            <a:pattFill prst="pct60">
              <a:fgClr>
                <a:srgbClr val="007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Scores!$H$10:$N$10</c:f>
                <c:numCache>
                  <c:formatCode>General</c:formatCode>
                  <c:ptCount val="7"/>
                  <c:pt idx="0">
                    <c:v>0.0</c:v>
                  </c:pt>
                  <c:pt idx="1">
                    <c:v>3.371448748930742</c:v>
                  </c:pt>
                  <c:pt idx="2">
                    <c:v>3.435112807463533</c:v>
                  </c:pt>
                  <c:pt idx="3">
                    <c:v>2.007797300526126</c:v>
                  </c:pt>
                  <c:pt idx="4">
                    <c:v>3.60807175901226</c:v>
                  </c:pt>
                  <c:pt idx="5">
                    <c:v>1.732050807568877</c:v>
                  </c:pt>
                  <c:pt idx="6">
                    <c:v>0.0</c:v>
                  </c:pt>
                </c:numCache>
              </c:numRef>
            </c:plus>
            <c:minus>
              <c:numRef>
                <c:f>Scores!$H$10:$N$10</c:f>
                <c:numCache>
                  <c:formatCode>General</c:formatCode>
                  <c:ptCount val="7"/>
                  <c:pt idx="0">
                    <c:v>0.0</c:v>
                  </c:pt>
                  <c:pt idx="1">
                    <c:v>3.371448748930742</c:v>
                  </c:pt>
                  <c:pt idx="2">
                    <c:v>3.435112807463533</c:v>
                  </c:pt>
                  <c:pt idx="3">
                    <c:v>2.007797300526126</c:v>
                  </c:pt>
                  <c:pt idx="4">
                    <c:v>3.60807175901226</c:v>
                  </c:pt>
                  <c:pt idx="5">
                    <c:v>1.732050807568877</c:v>
                  </c:pt>
                  <c:pt idx="6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Scores!$H$7:$N$7</c:f>
              <c:strCache>
                <c:ptCount val="7"/>
                <c:pt idx="0">
                  <c:v>Apple</c:v>
                </c:pt>
                <c:pt idx="1">
                  <c:v>Ashwaubenon</c:v>
                </c:pt>
                <c:pt idx="2">
                  <c:v>Baird</c:v>
                </c:pt>
                <c:pt idx="3">
                  <c:v>Duck</c:v>
                </c:pt>
                <c:pt idx="4">
                  <c:v>Spring Brook</c:v>
                </c:pt>
                <c:pt idx="5">
                  <c:v>Dutchman</c:v>
                </c:pt>
                <c:pt idx="6">
                  <c:v>Trout</c:v>
                </c:pt>
              </c:strCache>
            </c:strRef>
          </c:cat>
          <c:val>
            <c:numRef>
              <c:f>Scores!$H$8:$N$8</c:f>
              <c:numCache>
                <c:formatCode>0</c:formatCode>
                <c:ptCount val="7"/>
                <c:pt idx="0">
                  <c:v>32.0</c:v>
                </c:pt>
                <c:pt idx="1">
                  <c:v>32.83333333333334</c:v>
                </c:pt>
                <c:pt idx="2">
                  <c:v>40.9</c:v>
                </c:pt>
                <c:pt idx="3">
                  <c:v>37.9375</c:v>
                </c:pt>
                <c:pt idx="4">
                  <c:v>36.27272727272727</c:v>
                </c:pt>
                <c:pt idx="5" formatCode="General">
                  <c:v>33.0</c:v>
                </c:pt>
                <c:pt idx="6" formatCode="General">
                  <c:v>33.0</c:v>
                </c:pt>
              </c:numCache>
            </c:numRef>
          </c:val>
        </c:ser>
        <c:ser>
          <c:idx val="1"/>
          <c:order val="1"/>
          <c:tx>
            <c:strRef>
              <c:f>Scores!$G$9</c:f>
              <c:strCache>
                <c:ptCount val="1"/>
                <c:pt idx="0">
                  <c:v>Upstream Site AVG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Scores!$H$11:$N$11</c:f>
                <c:numCache>
                  <c:formatCode>General</c:formatCode>
                  <c:ptCount val="7"/>
                  <c:pt idx="0">
                    <c:v>0.0</c:v>
                  </c:pt>
                  <c:pt idx="1">
                    <c:v>4.888762624632126</c:v>
                  </c:pt>
                  <c:pt idx="2">
                    <c:v>3.507135583350036</c:v>
                  </c:pt>
                  <c:pt idx="3">
                    <c:v>3.659015285174805</c:v>
                  </c:pt>
                  <c:pt idx="4">
                    <c:v>3.957156922474886</c:v>
                  </c:pt>
                  <c:pt idx="5">
                    <c:v>3.329164059239697</c:v>
                  </c:pt>
                  <c:pt idx="6">
                    <c:v>0.0</c:v>
                  </c:pt>
                </c:numCache>
              </c:numRef>
            </c:plus>
            <c:minus>
              <c:numRef>
                <c:f>Scores!$H$11:$N$11</c:f>
                <c:numCache>
                  <c:formatCode>General</c:formatCode>
                  <c:ptCount val="7"/>
                  <c:pt idx="0">
                    <c:v>0.0</c:v>
                  </c:pt>
                  <c:pt idx="1">
                    <c:v>4.888762624632126</c:v>
                  </c:pt>
                  <c:pt idx="2">
                    <c:v>3.507135583350036</c:v>
                  </c:pt>
                  <c:pt idx="3">
                    <c:v>3.659015285174805</c:v>
                  </c:pt>
                  <c:pt idx="4">
                    <c:v>3.957156922474886</c:v>
                  </c:pt>
                  <c:pt idx="5">
                    <c:v>3.329164059239697</c:v>
                  </c:pt>
                  <c:pt idx="6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Scores!$H$7:$N$7</c:f>
              <c:strCache>
                <c:ptCount val="7"/>
                <c:pt idx="0">
                  <c:v>Apple</c:v>
                </c:pt>
                <c:pt idx="1">
                  <c:v>Ashwaubenon</c:v>
                </c:pt>
                <c:pt idx="2">
                  <c:v>Baird</c:v>
                </c:pt>
                <c:pt idx="3">
                  <c:v>Duck</c:v>
                </c:pt>
                <c:pt idx="4">
                  <c:v>Spring Brook</c:v>
                </c:pt>
                <c:pt idx="5">
                  <c:v>Dutchman</c:v>
                </c:pt>
                <c:pt idx="6">
                  <c:v>Trout</c:v>
                </c:pt>
              </c:strCache>
            </c:strRef>
          </c:cat>
          <c:val>
            <c:numRef>
              <c:f>Scores!$H$9:$N$9</c:f>
              <c:numCache>
                <c:formatCode>0</c:formatCode>
                <c:ptCount val="7"/>
                <c:pt idx="0">
                  <c:v>32.0</c:v>
                </c:pt>
                <c:pt idx="1">
                  <c:v>31.5</c:v>
                </c:pt>
                <c:pt idx="2">
                  <c:v>39.6</c:v>
                </c:pt>
                <c:pt idx="3">
                  <c:v>37.5625</c:v>
                </c:pt>
                <c:pt idx="4">
                  <c:v>31.25</c:v>
                </c:pt>
                <c:pt idx="5" formatCode="General">
                  <c:v>37.16666666666666</c:v>
                </c:pt>
                <c:pt idx="6" formatCode="General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-2076039208"/>
        <c:axId val="-2104425432"/>
      </c:barChart>
      <c:catAx>
        <c:axId val="-207603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442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425432"/>
        <c:scaling>
          <c:orientation val="minMax"/>
          <c:min val="10.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Habitat Score</a:t>
                </a:r>
              </a:p>
            </c:rich>
          </c:tx>
          <c:layout>
            <c:manualLayout>
              <c:xMode val="edge"/>
              <c:yMode val="edge"/>
              <c:x val="0.0206660325177474"/>
              <c:y val="0.31252885146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6039208"/>
        <c:crosses val="autoZero"/>
        <c:crossBetween val="between"/>
        <c:minorUnit val="5.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977910479311"/>
          <c:y val="0.937122425857288"/>
          <c:w val="0.686263982102908"/>
          <c:h val="0.04772393689400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345282</xdr:colOff>
      <xdr:row>15</xdr:row>
      <xdr:rowOff>16669</xdr:rowOff>
    </xdr:from>
    <xdr:to>
      <xdr:col>17</xdr:col>
      <xdr:colOff>547687</xdr:colOff>
      <xdr:row>51</xdr:row>
      <xdr:rowOff>47625</xdr:rowOff>
    </xdr:to>
    <xdr:graphicFrame macro="">
      <xdr:nvGraphicFramePr>
        <xdr:cNvPr id="105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B4" zoomScale="80" zoomScaleNormal="80" zoomScalePageLayoutView="80" workbookViewId="0">
      <selection activeCell="P14" sqref="P14"/>
    </sheetView>
  </sheetViews>
  <sheetFormatPr baseColWidth="10" defaultColWidth="8.83203125" defaultRowHeight="12" x14ac:dyDescent="0"/>
  <cols>
    <col min="1" max="1" width="15" customWidth="1"/>
    <col min="2" max="2" width="17.6640625" style="1" customWidth="1"/>
    <col min="3" max="3" width="15" customWidth="1"/>
    <col min="5" max="5" width="9.1640625" style="8" customWidth="1"/>
    <col min="7" max="7" width="21.33203125" bestFit="1" customWidth="1"/>
    <col min="9" max="9" width="12.83203125" customWidth="1"/>
    <col min="12" max="12" width="11.83203125" customWidth="1"/>
    <col min="13" max="13" width="10.6640625" customWidth="1"/>
  </cols>
  <sheetData>
    <row r="1" spans="1:14">
      <c r="A1" s="16" t="s">
        <v>25</v>
      </c>
      <c r="B1" s="42"/>
      <c r="C1" s="11" t="s">
        <v>22</v>
      </c>
    </row>
    <row r="2" spans="1:14">
      <c r="A2" s="15" t="s">
        <v>24</v>
      </c>
      <c r="C2" s="15" t="s">
        <v>37</v>
      </c>
    </row>
    <row r="3" spans="1:14">
      <c r="A3" s="15" t="s">
        <v>28</v>
      </c>
    </row>
    <row r="4" spans="1:14">
      <c r="A4" s="15" t="s">
        <v>32</v>
      </c>
    </row>
    <row r="5" spans="1:14">
      <c r="A5" s="15" t="s">
        <v>36</v>
      </c>
    </row>
    <row r="6" spans="1:14">
      <c r="A6" s="32" t="s">
        <v>0</v>
      </c>
      <c r="B6" s="33" t="s">
        <v>1</v>
      </c>
      <c r="C6" s="32" t="s">
        <v>12</v>
      </c>
      <c r="D6" s="34" t="s">
        <v>13</v>
      </c>
      <c r="E6" s="35" t="s">
        <v>19</v>
      </c>
      <c r="F6" s="36" t="s">
        <v>23</v>
      </c>
    </row>
    <row r="7" spans="1:14">
      <c r="A7" s="37"/>
      <c r="B7" s="38"/>
      <c r="C7" s="37"/>
      <c r="D7" s="39"/>
      <c r="E7" s="40"/>
      <c r="F7" s="41"/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54" t="s">
        <v>31</v>
      </c>
      <c r="N7" s="54" t="s">
        <v>35</v>
      </c>
    </row>
    <row r="8" spans="1:14">
      <c r="A8" s="5" t="s">
        <v>10</v>
      </c>
      <c r="B8" s="6">
        <v>38545</v>
      </c>
      <c r="C8" s="7">
        <v>32</v>
      </c>
      <c r="D8" s="12">
        <f>AVERAGE(C8)</f>
        <v>32</v>
      </c>
      <c r="E8" s="12">
        <f>STDEVA(C8,C8)</f>
        <v>0</v>
      </c>
      <c r="F8" s="9">
        <f>COUNT(C8)</f>
        <v>1</v>
      </c>
      <c r="G8" s="14" t="s">
        <v>26</v>
      </c>
      <c r="H8" s="13">
        <f>D8</f>
        <v>32</v>
      </c>
      <c r="I8" s="13">
        <f>D10</f>
        <v>32.833333333333336</v>
      </c>
      <c r="J8" s="13">
        <f>D22</f>
        <v>40.9</v>
      </c>
      <c r="K8" s="13">
        <f>D32</f>
        <v>37.9375</v>
      </c>
      <c r="L8" s="13">
        <f>D48</f>
        <v>36.272727272727273</v>
      </c>
      <c r="M8" s="9">
        <f>D71</f>
        <v>33</v>
      </c>
      <c r="N8">
        <f>D77</f>
        <v>33</v>
      </c>
    </row>
    <row r="9" spans="1:14">
      <c r="A9" s="2" t="s">
        <v>11</v>
      </c>
      <c r="B9" s="3">
        <v>38545</v>
      </c>
      <c r="C9" s="4">
        <v>32</v>
      </c>
      <c r="D9" s="12">
        <f>AVERAGE(C9)</f>
        <v>32</v>
      </c>
      <c r="E9" s="12">
        <f>STDEVA(C9,C9)</f>
        <v>0</v>
      </c>
      <c r="F9" s="9">
        <f>COUNT(C9)</f>
        <v>1</v>
      </c>
      <c r="G9" s="14" t="s">
        <v>27</v>
      </c>
      <c r="H9" s="13">
        <f>D9</f>
        <v>32</v>
      </c>
      <c r="I9" s="13">
        <f>D16</f>
        <v>31.5</v>
      </c>
      <c r="J9" s="13">
        <f>D27</f>
        <v>39.6</v>
      </c>
      <c r="K9" s="13">
        <f>D40</f>
        <v>37.5625</v>
      </c>
      <c r="L9" s="13">
        <f>D59</f>
        <v>31.25</v>
      </c>
      <c r="M9" s="9">
        <f>D74</f>
        <v>37.166666666666664</v>
      </c>
      <c r="N9">
        <f>D78</f>
        <v>43</v>
      </c>
    </row>
    <row r="10" spans="1:14">
      <c r="A10" s="26" t="s">
        <v>6</v>
      </c>
      <c r="B10" s="27">
        <v>39658</v>
      </c>
      <c r="C10" s="28">
        <v>33</v>
      </c>
      <c r="D10" s="12">
        <f>AVERAGE(C10:C15)</f>
        <v>32.833333333333336</v>
      </c>
      <c r="E10" s="12">
        <f>STDEVA(C10:C15)</f>
        <v>3.3714487489307423</v>
      </c>
      <c r="F10" s="9">
        <f>COUNT(C10:C15)</f>
        <v>6</v>
      </c>
      <c r="G10" t="s">
        <v>21</v>
      </c>
      <c r="H10" s="13">
        <f>E8</f>
        <v>0</v>
      </c>
      <c r="I10" s="13">
        <f>E10</f>
        <v>3.3714487489307423</v>
      </c>
      <c r="J10" s="13">
        <f>E22</f>
        <v>3.4351128074635331</v>
      </c>
      <c r="K10" s="13">
        <f>E32</f>
        <v>2.0077973005261263</v>
      </c>
      <c r="L10" s="13">
        <f>E48</f>
        <v>3.6080717590122595</v>
      </c>
      <c r="M10" s="13">
        <f>E71</f>
        <v>1.7320508075688772</v>
      </c>
      <c r="N10" s="12">
        <f>E77</f>
        <v>0</v>
      </c>
    </row>
    <row r="11" spans="1:14">
      <c r="A11" s="29" t="s">
        <v>6</v>
      </c>
      <c r="B11" s="30">
        <v>39299</v>
      </c>
      <c r="C11" s="31">
        <v>33</v>
      </c>
      <c r="G11" t="s">
        <v>20</v>
      </c>
      <c r="H11" s="13">
        <f>E9</f>
        <v>0</v>
      </c>
      <c r="I11" s="13">
        <f>E16</f>
        <v>4.8887626246321263</v>
      </c>
      <c r="J11" s="13">
        <f>E27</f>
        <v>3.5071355833500362</v>
      </c>
      <c r="K11" s="13">
        <f>E40</f>
        <v>3.6590152851748048</v>
      </c>
      <c r="L11" s="13">
        <f>E59</f>
        <v>3.9571569224748857</v>
      </c>
      <c r="M11" s="13">
        <f>E74</f>
        <v>3.3291640592396967</v>
      </c>
      <c r="N11" s="12">
        <f>E78</f>
        <v>0</v>
      </c>
    </row>
    <row r="12" spans="1:14">
      <c r="A12" s="29" t="s">
        <v>6</v>
      </c>
      <c r="B12" s="30">
        <v>38984</v>
      </c>
      <c r="C12" s="31">
        <v>32</v>
      </c>
      <c r="D12" s="12"/>
      <c r="E12" s="12"/>
      <c r="F12" s="9"/>
    </row>
    <row r="13" spans="1:14">
      <c r="A13" s="29" t="s">
        <v>6</v>
      </c>
      <c r="B13" s="30">
        <v>41164</v>
      </c>
      <c r="C13" s="31">
        <v>35</v>
      </c>
      <c r="D13" s="12"/>
      <c r="E13" s="12"/>
      <c r="F13" s="9"/>
    </row>
    <row r="14" spans="1:14">
      <c r="A14" s="29" t="s">
        <v>6</v>
      </c>
      <c r="B14" s="30">
        <v>41424</v>
      </c>
      <c r="C14" s="31">
        <v>37</v>
      </c>
      <c r="D14" s="12"/>
      <c r="E14" s="12"/>
      <c r="F14" s="9"/>
    </row>
    <row r="15" spans="1:14">
      <c r="A15" s="29" t="s">
        <v>6</v>
      </c>
      <c r="B15" s="30">
        <v>41849</v>
      </c>
      <c r="C15" s="31">
        <v>27</v>
      </c>
      <c r="D15" s="12"/>
      <c r="E15" s="12"/>
      <c r="F15" s="9"/>
    </row>
    <row r="16" spans="1:14">
      <c r="A16" s="29" t="s">
        <v>7</v>
      </c>
      <c r="B16" s="30">
        <v>39732</v>
      </c>
      <c r="C16" s="31">
        <v>31</v>
      </c>
      <c r="D16" s="12">
        <f>AVERAGE(C16:C21)</f>
        <v>31.5</v>
      </c>
      <c r="E16" s="12">
        <f>STDEVA(C16:C21)</f>
        <v>4.8887626246321263</v>
      </c>
      <c r="F16" s="9">
        <f>COUNT(C16:C21)</f>
        <v>6</v>
      </c>
    </row>
    <row r="17" spans="1:7">
      <c r="A17" s="29" t="s">
        <v>7</v>
      </c>
      <c r="B17" s="30">
        <v>39299</v>
      </c>
      <c r="C17" s="31">
        <v>33</v>
      </c>
    </row>
    <row r="18" spans="1:7">
      <c r="A18" s="29" t="s">
        <v>7</v>
      </c>
      <c r="B18" s="30">
        <v>38933</v>
      </c>
      <c r="C18" s="31">
        <v>23</v>
      </c>
      <c r="D18" s="12"/>
      <c r="E18" s="12"/>
      <c r="F18" s="9"/>
      <c r="G18" s="10"/>
    </row>
    <row r="19" spans="1:7">
      <c r="A19" s="29" t="s">
        <v>7</v>
      </c>
      <c r="B19" s="30">
        <v>41165</v>
      </c>
      <c r="C19" s="31">
        <v>38</v>
      </c>
      <c r="D19" s="12"/>
      <c r="E19" s="12"/>
      <c r="F19" s="9"/>
      <c r="G19" s="10"/>
    </row>
    <row r="20" spans="1:7">
      <c r="A20" s="29" t="s">
        <v>7</v>
      </c>
      <c r="B20" s="30">
        <v>41423</v>
      </c>
      <c r="C20" s="31">
        <v>33</v>
      </c>
      <c r="D20" s="12"/>
      <c r="E20" s="12"/>
      <c r="F20" s="9"/>
      <c r="G20" s="10"/>
    </row>
    <row r="21" spans="1:7">
      <c r="A21" s="29" t="s">
        <v>7</v>
      </c>
      <c r="B21" s="30">
        <v>41850</v>
      </c>
      <c r="C21" s="31">
        <v>31</v>
      </c>
      <c r="D21" s="12"/>
      <c r="E21" s="12"/>
      <c r="F21" s="9"/>
      <c r="G21" s="10"/>
    </row>
    <row r="22" spans="1:7">
      <c r="A22" s="23" t="s">
        <v>2</v>
      </c>
      <c r="B22" s="24">
        <v>38909</v>
      </c>
      <c r="C22" s="25">
        <v>42</v>
      </c>
      <c r="D22" s="12">
        <f>AVERAGE(C22:C26)</f>
        <v>40.9</v>
      </c>
      <c r="E22" s="12">
        <f>STDEVA(C22:C26)</f>
        <v>3.4351128074635331</v>
      </c>
      <c r="F22" s="9">
        <f>COUNT(C22:C26)</f>
        <v>5</v>
      </c>
      <c r="G22" s="10"/>
    </row>
    <row r="23" spans="1:7">
      <c r="A23" s="23" t="s">
        <v>2</v>
      </c>
      <c r="B23" s="24">
        <v>38190</v>
      </c>
      <c r="C23" s="25">
        <v>35</v>
      </c>
      <c r="D23" s="12"/>
      <c r="E23" s="12"/>
      <c r="F23" s="9"/>
    </row>
    <row r="24" spans="1:7">
      <c r="A24" s="23" t="s">
        <v>2</v>
      </c>
      <c r="B24" s="24">
        <v>39645</v>
      </c>
      <c r="C24" s="25">
        <v>42</v>
      </c>
      <c r="D24" s="12"/>
      <c r="E24" s="12"/>
      <c r="F24" s="9"/>
    </row>
    <row r="25" spans="1:7">
      <c r="A25" s="23" t="s">
        <v>2</v>
      </c>
      <c r="B25" s="24">
        <v>41479</v>
      </c>
      <c r="C25" s="25">
        <v>41.5</v>
      </c>
      <c r="D25" s="12"/>
      <c r="E25" s="12"/>
      <c r="F25" s="9"/>
    </row>
    <row r="26" spans="1:7">
      <c r="A26" s="23" t="s">
        <v>2</v>
      </c>
      <c r="B26" s="24">
        <v>41837</v>
      </c>
      <c r="C26" s="25">
        <v>44</v>
      </c>
      <c r="D26" s="12"/>
      <c r="E26" s="12"/>
      <c r="F26" s="9"/>
    </row>
    <row r="27" spans="1:7">
      <c r="A27" s="23" t="s">
        <v>3</v>
      </c>
      <c r="B27" s="24">
        <v>38909</v>
      </c>
      <c r="C27" s="25">
        <v>40</v>
      </c>
      <c r="D27" s="12">
        <f>AVERAGE(C27:C31)</f>
        <v>39.6</v>
      </c>
      <c r="E27" s="12">
        <f>STDEVA(C27:C31)</f>
        <v>3.5071355833500362</v>
      </c>
      <c r="F27" s="9">
        <f>COUNT(C27:C31)</f>
        <v>5</v>
      </c>
    </row>
    <row r="28" spans="1:7">
      <c r="A28" s="23" t="s">
        <v>3</v>
      </c>
      <c r="B28" s="24">
        <v>38190</v>
      </c>
      <c r="C28" s="25">
        <v>34</v>
      </c>
      <c r="D28" s="12"/>
      <c r="E28" s="12"/>
      <c r="F28" s="9"/>
    </row>
    <row r="29" spans="1:7">
      <c r="A29" s="23" t="s">
        <v>3</v>
      </c>
      <c r="B29" s="24">
        <v>39645</v>
      </c>
      <c r="C29" s="25">
        <v>43</v>
      </c>
      <c r="D29" s="12"/>
      <c r="E29" s="12"/>
      <c r="F29" s="9"/>
    </row>
    <row r="30" spans="1:7">
      <c r="A30" s="23" t="s">
        <v>3</v>
      </c>
      <c r="B30" s="24">
        <v>41479</v>
      </c>
      <c r="C30" s="25">
        <v>39</v>
      </c>
      <c r="D30" s="12"/>
      <c r="E30" s="12"/>
      <c r="F30" s="9"/>
    </row>
    <row r="31" spans="1:7">
      <c r="A31" s="23" t="s">
        <v>3</v>
      </c>
      <c r="B31" s="24">
        <v>41837</v>
      </c>
      <c r="C31" s="25">
        <v>42</v>
      </c>
      <c r="D31" s="12"/>
      <c r="E31" s="12"/>
      <c r="F31" s="9"/>
    </row>
    <row r="32" spans="1:7">
      <c r="A32" s="20" t="s">
        <v>8</v>
      </c>
      <c r="B32" s="21">
        <v>38910</v>
      </c>
      <c r="C32" s="22">
        <v>37</v>
      </c>
      <c r="D32" s="12">
        <f>AVERAGE(C32:C39)</f>
        <v>37.9375</v>
      </c>
      <c r="E32" s="12">
        <f>STDEVA(C32:C39)</f>
        <v>2.0077973005261263</v>
      </c>
      <c r="F32" s="9">
        <f>COUNT(C32:C39)</f>
        <v>8</v>
      </c>
    </row>
    <row r="33" spans="1:6">
      <c r="A33" s="20" t="s">
        <v>8</v>
      </c>
      <c r="B33" s="21">
        <v>38552</v>
      </c>
      <c r="C33" s="22">
        <v>36</v>
      </c>
      <c r="D33" s="12"/>
      <c r="E33" s="12"/>
      <c r="F33" s="9"/>
    </row>
    <row r="34" spans="1:6">
      <c r="A34" s="20" t="s">
        <v>8</v>
      </c>
      <c r="B34" s="21">
        <v>39638</v>
      </c>
      <c r="C34" s="22">
        <v>39</v>
      </c>
      <c r="D34" s="12"/>
      <c r="E34" s="12"/>
      <c r="F34" s="9"/>
    </row>
    <row r="35" spans="1:6">
      <c r="A35" s="20" t="s">
        <v>8</v>
      </c>
      <c r="B35" s="21">
        <v>40016</v>
      </c>
      <c r="C35" s="22">
        <v>36</v>
      </c>
      <c r="D35" s="12"/>
      <c r="E35" s="12"/>
      <c r="F35" s="9"/>
    </row>
    <row r="36" spans="1:6">
      <c r="A36" s="44" t="s">
        <v>8</v>
      </c>
      <c r="B36" s="45">
        <v>40750</v>
      </c>
      <c r="C36" s="47">
        <v>37</v>
      </c>
    </row>
    <row r="37" spans="1:6">
      <c r="A37" s="46" t="s">
        <v>8</v>
      </c>
      <c r="B37" s="45">
        <v>41114</v>
      </c>
      <c r="C37" s="47">
        <v>37</v>
      </c>
      <c r="D37" s="12"/>
      <c r="E37" s="12"/>
      <c r="F37" s="9"/>
    </row>
    <row r="38" spans="1:6">
      <c r="A38" s="46" t="s">
        <v>8</v>
      </c>
      <c r="B38" s="45">
        <v>41479</v>
      </c>
      <c r="C38" s="47">
        <v>41.5</v>
      </c>
      <c r="D38" s="12"/>
      <c r="E38" s="12"/>
      <c r="F38" s="9"/>
    </row>
    <row r="39" spans="1:6">
      <c r="A39" s="46" t="s">
        <v>8</v>
      </c>
      <c r="B39" s="45">
        <v>41842</v>
      </c>
      <c r="C39" s="47">
        <v>40</v>
      </c>
      <c r="D39" s="12"/>
      <c r="E39" s="12"/>
      <c r="F39" s="9"/>
    </row>
    <row r="40" spans="1:6">
      <c r="A40" s="20" t="s">
        <v>9</v>
      </c>
      <c r="B40" s="21">
        <v>38910</v>
      </c>
      <c r="C40" s="22">
        <v>37</v>
      </c>
      <c r="D40" s="12">
        <f>AVERAGE(C40:C47)</f>
        <v>37.5625</v>
      </c>
      <c r="E40" s="12">
        <f>STDEVA(C40:C47)</f>
        <v>3.6590152851748048</v>
      </c>
      <c r="F40" s="9">
        <f>COUNT(C40:C47)</f>
        <v>8</v>
      </c>
    </row>
    <row r="41" spans="1:6">
      <c r="A41" s="20" t="s">
        <v>9</v>
      </c>
      <c r="B41" s="21">
        <v>38552</v>
      </c>
      <c r="C41" s="22">
        <v>33</v>
      </c>
      <c r="D41" s="12"/>
      <c r="E41" s="12"/>
      <c r="F41" s="9"/>
    </row>
    <row r="42" spans="1:6">
      <c r="A42" s="20" t="s">
        <v>9</v>
      </c>
      <c r="B42" s="21">
        <v>39638</v>
      </c>
      <c r="C42" s="22">
        <v>36</v>
      </c>
      <c r="D42" s="12"/>
      <c r="E42" s="12"/>
      <c r="F42" s="9"/>
    </row>
    <row r="43" spans="1:6">
      <c r="A43" s="20" t="s">
        <v>9</v>
      </c>
      <c r="B43" s="21">
        <v>40017</v>
      </c>
      <c r="C43" s="22">
        <v>39</v>
      </c>
      <c r="D43" s="12"/>
      <c r="E43" s="12"/>
      <c r="F43" s="9"/>
    </row>
    <row r="44" spans="1:6">
      <c r="A44" s="20" t="s">
        <v>9</v>
      </c>
      <c r="B44" s="21">
        <v>40750</v>
      </c>
      <c r="C44" s="22">
        <v>38</v>
      </c>
      <c r="D44" s="12"/>
      <c r="E44" s="12"/>
      <c r="F44" s="9"/>
    </row>
    <row r="45" spans="1:6">
      <c r="A45" s="20" t="s">
        <v>9</v>
      </c>
      <c r="B45" s="21">
        <v>41114</v>
      </c>
      <c r="C45" s="22">
        <v>33</v>
      </c>
      <c r="D45" s="12"/>
      <c r="E45" s="12"/>
      <c r="F45" s="9"/>
    </row>
    <row r="46" spans="1:6">
      <c r="A46" s="20" t="s">
        <v>9</v>
      </c>
      <c r="B46" s="21">
        <v>41479</v>
      </c>
      <c r="C46" s="22">
        <v>43.5</v>
      </c>
      <c r="D46" s="12"/>
      <c r="E46" s="12"/>
      <c r="F46" s="9"/>
    </row>
    <row r="47" spans="1:6">
      <c r="A47" s="20" t="s">
        <v>9</v>
      </c>
      <c r="B47" s="21">
        <v>41842</v>
      </c>
      <c r="C47" s="22">
        <v>41</v>
      </c>
      <c r="D47" s="12"/>
      <c r="E47" s="12"/>
      <c r="F47" s="9"/>
    </row>
    <row r="48" spans="1:6">
      <c r="A48" s="17" t="s">
        <v>5</v>
      </c>
      <c r="B48" s="18">
        <v>38255</v>
      </c>
      <c r="C48" s="19">
        <v>38</v>
      </c>
      <c r="D48" s="12">
        <f>AVERAGE(C48:C58)</f>
        <v>36.272727272727273</v>
      </c>
      <c r="E48" s="12">
        <f>STDEVA(C48:C58)</f>
        <v>3.6080717590122595</v>
      </c>
      <c r="F48" s="9">
        <f>COUNT(C48:C58)</f>
        <v>11</v>
      </c>
    </row>
    <row r="49" spans="1:6">
      <c r="A49" s="17" t="s">
        <v>5</v>
      </c>
      <c r="B49" s="18">
        <v>38545</v>
      </c>
      <c r="C49" s="19">
        <v>35</v>
      </c>
      <c r="D49" s="12"/>
      <c r="E49" s="12"/>
      <c r="F49" s="9"/>
    </row>
    <row r="50" spans="1:6">
      <c r="A50" s="17" t="s">
        <v>5</v>
      </c>
      <c r="B50" s="18">
        <v>38634</v>
      </c>
      <c r="C50" s="19">
        <v>36</v>
      </c>
      <c r="D50" s="12"/>
      <c r="E50" s="12"/>
      <c r="F50" s="9"/>
    </row>
    <row r="51" spans="1:6">
      <c r="A51" s="17" t="s">
        <v>5</v>
      </c>
      <c r="B51" s="18">
        <v>38922</v>
      </c>
      <c r="C51" s="19">
        <v>39</v>
      </c>
      <c r="D51" s="12"/>
      <c r="E51" s="12"/>
      <c r="F51" s="9"/>
    </row>
    <row r="52" spans="1:6">
      <c r="A52" s="17" t="s">
        <v>5</v>
      </c>
      <c r="B52" s="18">
        <v>39004</v>
      </c>
      <c r="C52" s="19">
        <v>39</v>
      </c>
      <c r="D52" s="12"/>
      <c r="E52" s="12"/>
      <c r="F52" s="9"/>
    </row>
    <row r="53" spans="1:6">
      <c r="A53" s="17" t="s">
        <v>5</v>
      </c>
      <c r="B53" s="18">
        <v>39643</v>
      </c>
      <c r="C53" s="19">
        <v>41</v>
      </c>
      <c r="D53" s="12"/>
      <c r="E53" s="12"/>
      <c r="F53" s="9"/>
    </row>
    <row r="54" spans="1:6">
      <c r="A54" s="17" t="s">
        <v>5</v>
      </c>
      <c r="B54" s="43">
        <v>40304</v>
      </c>
      <c r="C54" s="19">
        <v>33</v>
      </c>
      <c r="D54" s="12"/>
      <c r="E54" s="12"/>
      <c r="F54" s="9"/>
    </row>
    <row r="55" spans="1:6">
      <c r="A55" s="17" t="s">
        <v>5</v>
      </c>
      <c r="B55" s="18">
        <v>40392</v>
      </c>
      <c r="C55" s="19">
        <v>33</v>
      </c>
      <c r="D55" s="12"/>
      <c r="E55" s="12"/>
      <c r="F55" s="9"/>
    </row>
    <row r="56" spans="1:6">
      <c r="A56" s="17" t="s">
        <v>5</v>
      </c>
      <c r="B56" s="18">
        <v>40811</v>
      </c>
      <c r="C56" s="19">
        <v>30</v>
      </c>
      <c r="D56" s="12"/>
      <c r="E56" s="12"/>
      <c r="F56" s="9"/>
    </row>
    <row r="57" spans="1:6">
      <c r="A57" s="17" t="s">
        <v>5</v>
      </c>
      <c r="B57" s="18">
        <v>41488</v>
      </c>
      <c r="C57" s="19">
        <v>34</v>
      </c>
      <c r="D57" s="12"/>
      <c r="E57" s="12"/>
      <c r="F57" s="9"/>
    </row>
    <row r="58" spans="1:6">
      <c r="A58" s="17" t="s">
        <v>5</v>
      </c>
      <c r="B58" s="18">
        <v>41835</v>
      </c>
      <c r="C58" s="19">
        <v>41</v>
      </c>
      <c r="D58" s="12"/>
      <c r="E58" s="12"/>
      <c r="F58" s="9"/>
    </row>
    <row r="59" spans="1:6">
      <c r="A59" s="17" t="s">
        <v>4</v>
      </c>
      <c r="B59" s="18">
        <v>38255</v>
      </c>
      <c r="C59" s="19">
        <v>32</v>
      </c>
      <c r="D59" s="12">
        <f>AVERAGE(C59:C70)</f>
        <v>31.25</v>
      </c>
      <c r="E59" s="12">
        <f>STDEVA(C59:C70)</f>
        <v>3.9571569224748857</v>
      </c>
      <c r="F59" s="9">
        <f>COUNT(C59:C70)</f>
        <v>12</v>
      </c>
    </row>
    <row r="60" spans="1:6">
      <c r="A60" s="17" t="s">
        <v>4</v>
      </c>
      <c r="B60" s="18">
        <v>38545</v>
      </c>
      <c r="C60" s="19">
        <v>35</v>
      </c>
      <c r="F60" s="9"/>
    </row>
    <row r="61" spans="1:6">
      <c r="A61" s="17" t="s">
        <v>4</v>
      </c>
      <c r="B61" s="18">
        <v>38634</v>
      </c>
      <c r="C61" s="19">
        <v>27</v>
      </c>
      <c r="F61" s="9"/>
    </row>
    <row r="62" spans="1:6">
      <c r="A62" s="17" t="s">
        <v>4</v>
      </c>
      <c r="B62" s="18">
        <v>38922</v>
      </c>
      <c r="C62" s="19">
        <v>37</v>
      </c>
      <c r="F62" s="9"/>
    </row>
    <row r="63" spans="1:6">
      <c r="A63" s="17" t="s">
        <v>4</v>
      </c>
      <c r="B63" s="43">
        <v>39004</v>
      </c>
      <c r="C63" s="19">
        <v>32</v>
      </c>
      <c r="F63" s="9"/>
    </row>
    <row r="64" spans="1:6">
      <c r="A64" s="17" t="s">
        <v>4</v>
      </c>
      <c r="B64" s="18">
        <v>39643</v>
      </c>
      <c r="C64" s="19">
        <v>28</v>
      </c>
      <c r="F64" s="9"/>
    </row>
    <row r="65" spans="1:6">
      <c r="A65" s="17" t="s">
        <v>4</v>
      </c>
      <c r="B65" s="18">
        <v>40304</v>
      </c>
      <c r="C65" s="19">
        <v>33</v>
      </c>
      <c r="F65" s="9"/>
    </row>
    <row r="66" spans="1:6">
      <c r="A66" s="17" t="s">
        <v>4</v>
      </c>
      <c r="B66" s="43">
        <v>40392</v>
      </c>
      <c r="C66" s="19">
        <v>33</v>
      </c>
    </row>
    <row r="67" spans="1:6">
      <c r="A67" s="17" t="s">
        <v>4</v>
      </c>
      <c r="B67" s="18">
        <v>40811</v>
      </c>
      <c r="C67" s="19">
        <v>27</v>
      </c>
    </row>
    <row r="68" spans="1:6">
      <c r="A68" s="17" t="s">
        <v>4</v>
      </c>
      <c r="B68" s="18">
        <v>41034</v>
      </c>
      <c r="C68" s="19">
        <v>28</v>
      </c>
    </row>
    <row r="69" spans="1:6">
      <c r="A69" s="17" t="s">
        <v>4</v>
      </c>
      <c r="B69" s="18">
        <v>41488</v>
      </c>
      <c r="C69" s="19">
        <v>26</v>
      </c>
    </row>
    <row r="70" spans="1:6">
      <c r="A70" s="17" t="s">
        <v>4</v>
      </c>
      <c r="B70" s="18">
        <v>41835</v>
      </c>
      <c r="C70" s="19">
        <v>37</v>
      </c>
    </row>
    <row r="71" spans="1:6">
      <c r="A71" s="48" t="s">
        <v>29</v>
      </c>
      <c r="B71" s="49">
        <v>41122</v>
      </c>
      <c r="C71" s="50">
        <v>34</v>
      </c>
      <c r="D71">
        <f>AVERAGE(C71:C73)</f>
        <v>33</v>
      </c>
      <c r="E71" s="12">
        <f>STDEVA(C71:C73)</f>
        <v>1.7320508075688772</v>
      </c>
      <c r="F71">
        <f>COUNT(C71:C73)</f>
        <v>3</v>
      </c>
    </row>
    <row r="72" spans="1:6">
      <c r="A72" s="48" t="s">
        <v>29</v>
      </c>
      <c r="B72" s="49">
        <v>41491</v>
      </c>
      <c r="C72" s="50">
        <v>31</v>
      </c>
      <c r="E72" s="12"/>
    </row>
    <row r="73" spans="1:6">
      <c r="A73" s="48" t="s">
        <v>29</v>
      </c>
      <c r="B73" s="59">
        <v>41848</v>
      </c>
      <c r="C73" s="50">
        <v>34</v>
      </c>
      <c r="E73" s="12"/>
    </row>
    <row r="74" spans="1:6">
      <c r="A74" s="52" t="s">
        <v>30</v>
      </c>
      <c r="B74" s="51">
        <v>41122</v>
      </c>
      <c r="C74" s="53">
        <v>40</v>
      </c>
      <c r="D74">
        <f>AVERAGE(C74:C76)</f>
        <v>37.166666666666664</v>
      </c>
      <c r="E74" s="12">
        <f>STDEVA(C74:C76)</f>
        <v>3.3291640592396967</v>
      </c>
      <c r="F74">
        <f>COUNT(C74:C76)</f>
        <v>3</v>
      </c>
    </row>
    <row r="75" spans="1:6">
      <c r="A75" s="52" t="s">
        <v>30</v>
      </c>
      <c r="B75" s="49">
        <v>41491</v>
      </c>
      <c r="C75" s="55">
        <v>33.5</v>
      </c>
      <c r="E75" s="12"/>
    </row>
    <row r="76" spans="1:6">
      <c r="A76" s="52" t="s">
        <v>30</v>
      </c>
      <c r="B76" s="59">
        <v>41848</v>
      </c>
      <c r="C76" s="55">
        <v>38</v>
      </c>
      <c r="E76" s="12"/>
    </row>
    <row r="77" spans="1:6">
      <c r="A77" s="56" t="s">
        <v>34</v>
      </c>
      <c r="B77" s="57">
        <v>41486</v>
      </c>
      <c r="C77" s="58">
        <v>33</v>
      </c>
      <c r="D77">
        <f>AVERAGE(C77)</f>
        <v>33</v>
      </c>
      <c r="E77" s="12">
        <f>STDEVA(C77,C77)</f>
        <v>0</v>
      </c>
      <c r="F77" s="12">
        <f>COUNT(C77)</f>
        <v>1</v>
      </c>
    </row>
    <row r="78" spans="1:6" s="63" customFormat="1">
      <c r="A78" s="60" t="s">
        <v>33</v>
      </c>
      <c r="B78" s="61">
        <v>41486</v>
      </c>
      <c r="C78" s="62">
        <v>43</v>
      </c>
      <c r="D78" s="63">
        <f>AVERAGE(C78)</f>
        <v>43</v>
      </c>
      <c r="E78" s="64">
        <f>STDEVA(C78,C78)</f>
        <v>0</v>
      </c>
      <c r="F78" s="64">
        <f>COUNT(C78)</f>
        <v>1</v>
      </c>
    </row>
    <row r="80" spans="1:6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</sheetData>
  <phoneticPr fontId="3" type="noConversion"/>
  <pageMargins left="0.75" right="0.75" top="1" bottom="1" header="0.5" footer="0.5"/>
  <pageSetup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Sheet2</vt:lpstr>
    </vt:vector>
  </TitlesOfParts>
  <Company>UW-Green Bay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Pelegrin</cp:lastModifiedBy>
  <cp:lastPrinted>2008-02-09T22:40:14Z</cp:lastPrinted>
  <dcterms:created xsi:type="dcterms:W3CDTF">2008-02-09T21:53:23Z</dcterms:created>
  <dcterms:modified xsi:type="dcterms:W3CDTF">2015-02-08T15:34:12Z</dcterms:modified>
</cp:coreProperties>
</file>