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5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8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9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10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drawings/drawing11.xml" ContentType="application/vnd.openxmlformats-officedocument.drawing+xml"/>
  <Override PartName="/xl/charts/chart1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data\MacroInverts\"/>
    </mc:Choice>
  </mc:AlternateContent>
  <bookViews>
    <workbookView xWindow="0" yWindow="0" windowWidth="17490" windowHeight="11010" tabRatio="882"/>
  </bookViews>
  <sheets>
    <sheet name="Summary" sheetId="5" r:id="rId1"/>
    <sheet name="Apple Cr 2004-14" sheetId="4" r:id="rId2"/>
    <sheet name="BairdCr 2004-14" sheetId="3" r:id="rId3"/>
    <sheet name="DuckCreek 2004-14" sheetId="2" r:id="rId4"/>
    <sheet name="SpringBrk 2004-14" sheetId="1" r:id="rId5"/>
    <sheet name="Ashwbn 2004-14" sheetId="6" r:id="rId6"/>
    <sheet name="DutchmansCr 2012-14" sheetId="8" r:id="rId7"/>
    <sheet name="TroutCr 2012-14" sheetId="9" r:id="rId8"/>
    <sheet name="Template" sheetId="7" r:id="rId9"/>
  </sheets>
  <definedNames>
    <definedName name="_xlnm.Print_Area" localSheetId="1">'Apple Cr 2004-14'!$BE$9:$BY$39</definedName>
    <definedName name="_xlnm.Print_Area" localSheetId="5">'Ashwbn 2004-14'!$AI$4:$BE$33</definedName>
    <definedName name="_xlnm.Print_Area" localSheetId="2">'BairdCr 2004-14'!$BQ$11:$CE$57</definedName>
    <definedName name="_xlnm.Print_Area" localSheetId="3">'DuckCreek 2004-14'!$BK$6:$CD$36</definedName>
    <definedName name="_xlnm.Print_Area" localSheetId="4">'SpringBrk 2004-14'!$BP$5:$CH$33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9" i="5" l="1"/>
  <c r="F130" i="5"/>
  <c r="BQ9" i="5"/>
  <c r="F127" i="5"/>
  <c r="F128" i="5"/>
  <c r="BN9" i="5"/>
  <c r="F125" i="5"/>
  <c r="F126" i="5"/>
  <c r="BE9" i="5"/>
  <c r="F123" i="5"/>
  <c r="F124" i="5"/>
  <c r="BB9" i="5"/>
  <c r="F122" i="5"/>
  <c r="AR9" i="5"/>
  <c r="F119" i="5"/>
  <c r="X9" i="5"/>
  <c r="F120" i="5"/>
  <c r="F121" i="5"/>
  <c r="AG9" i="5"/>
  <c r="BG42" i="6"/>
  <c r="BH39" i="6"/>
  <c r="BH37" i="6"/>
  <c r="BH36" i="6"/>
  <c r="BH35" i="6"/>
  <c r="BH34" i="6"/>
  <c r="BH33" i="6"/>
  <c r="BH32" i="6"/>
  <c r="BH31" i="6"/>
  <c r="BH30" i="6"/>
  <c r="BH29" i="6"/>
  <c r="BH28" i="6"/>
  <c r="BH26" i="6"/>
  <c r="BH25" i="6"/>
  <c r="BH24" i="6"/>
  <c r="BH23" i="6"/>
  <c r="BH22" i="6"/>
  <c r="BH21" i="6"/>
  <c r="BH20" i="6"/>
  <c r="BH19" i="6"/>
  <c r="BH18" i="6"/>
  <c r="BH17" i="6"/>
  <c r="BH16" i="6"/>
  <c r="BH15" i="6"/>
  <c r="BH38" i="6"/>
  <c r="BH14" i="6"/>
  <c r="BH13" i="6"/>
  <c r="BH12" i="6"/>
  <c r="BH11" i="6"/>
  <c r="BH10" i="6"/>
  <c r="BH9" i="6"/>
  <c r="BH8" i="6"/>
  <c r="BH7" i="6"/>
  <c r="BH27" i="6"/>
  <c r="BH6" i="6"/>
  <c r="BH5" i="6"/>
  <c r="BB5" i="6"/>
  <c r="BB6" i="6"/>
  <c r="BA42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F40" i="4"/>
  <c r="BG9" i="4"/>
  <c r="BG10" i="4"/>
  <c r="BG11" i="4"/>
  <c r="BG12" i="4"/>
  <c r="BG13" i="4"/>
  <c r="BG14" i="4"/>
  <c r="BG15" i="4"/>
  <c r="BG16" i="4"/>
  <c r="BG17" i="4"/>
  <c r="BG18" i="4"/>
  <c r="BG19" i="4"/>
  <c r="BG20" i="4"/>
  <c r="BG21" i="4"/>
  <c r="BG22" i="4"/>
  <c r="BG23" i="4"/>
  <c r="BG24" i="4"/>
  <c r="BG25" i="4"/>
  <c r="BG26" i="4"/>
  <c r="BG27" i="4"/>
  <c r="BG28" i="4"/>
  <c r="BG29" i="4"/>
  <c r="BG30" i="4"/>
  <c r="BG31" i="4"/>
  <c r="BG32" i="4"/>
  <c r="BG33" i="4"/>
  <c r="BG34" i="4"/>
  <c r="BG35" i="4"/>
  <c r="BG36" i="4"/>
  <c r="BG37" i="4"/>
  <c r="BG38" i="4"/>
  <c r="BG39" i="4"/>
  <c r="BG5" i="4"/>
  <c r="BG6" i="4"/>
  <c r="BG7" i="4"/>
  <c r="BG8" i="4"/>
  <c r="G130" i="5"/>
  <c r="G129" i="5"/>
  <c r="G128" i="5"/>
  <c r="G127" i="5"/>
  <c r="G126" i="5"/>
  <c r="G125" i="5"/>
  <c r="G124" i="5"/>
  <c r="G123" i="5"/>
  <c r="G122" i="5"/>
  <c r="G121" i="5"/>
  <c r="G120" i="5"/>
  <c r="G119" i="5"/>
  <c r="BM19" i="2"/>
  <c r="BL41" i="2"/>
  <c r="BM40" i="2"/>
  <c r="BM39" i="2"/>
  <c r="BM38" i="2"/>
  <c r="BM37" i="2"/>
  <c r="BM36" i="2"/>
  <c r="BM35" i="2"/>
  <c r="BM34" i="2"/>
  <c r="BM33" i="2"/>
  <c r="BM32" i="2"/>
  <c r="BM31" i="2"/>
  <c r="BM30" i="2"/>
  <c r="BM29" i="2"/>
  <c r="BM28" i="2"/>
  <c r="BM27" i="2"/>
  <c r="BM26" i="2"/>
  <c r="BM25" i="2"/>
  <c r="BM24" i="2"/>
  <c r="BM23" i="2"/>
  <c r="BM22" i="2"/>
  <c r="BM21" i="2"/>
  <c r="BM20" i="2"/>
  <c r="BM18" i="2"/>
  <c r="BM17" i="2"/>
  <c r="BM16" i="2"/>
  <c r="BM15" i="2"/>
  <c r="BM14" i="2"/>
  <c r="BM13" i="2"/>
  <c r="BM12" i="2"/>
  <c r="BM11" i="2"/>
  <c r="BM10" i="2"/>
  <c r="BM9" i="2"/>
  <c r="BM8" i="2"/>
  <c r="BM7" i="2"/>
  <c r="BM6" i="2"/>
  <c r="BF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P40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5" i="9"/>
  <c r="BR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41" i="3"/>
  <c r="BS7" i="3"/>
  <c r="BS8" i="3"/>
  <c r="BS9" i="3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35" i="3"/>
  <c r="BS36" i="3"/>
  <c r="BS37" i="3"/>
  <c r="BS38" i="3"/>
  <c r="BS39" i="3"/>
  <c r="BS40" i="3"/>
  <c r="BS6" i="3"/>
  <c r="BL41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24" i="1"/>
  <c r="V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P40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5" i="8"/>
  <c r="F107" i="5"/>
  <c r="F108" i="5"/>
  <c r="AF9" i="5"/>
  <c r="AV60" i="6"/>
  <c r="AU61" i="6"/>
  <c r="AV61" i="6"/>
  <c r="AV55" i="6"/>
  <c r="AV50" i="6"/>
  <c r="AV49" i="6"/>
  <c r="AV48" i="6"/>
  <c r="AV47" i="6"/>
  <c r="AV41" i="6"/>
  <c r="AV40" i="6"/>
  <c r="AV39" i="6"/>
  <c r="AV34" i="6"/>
  <c r="AU32" i="6"/>
  <c r="AV32" i="6"/>
  <c r="AV30" i="6"/>
  <c r="AV29" i="6"/>
  <c r="AV26" i="6"/>
  <c r="AV24" i="6"/>
  <c r="AV22" i="6"/>
  <c r="AV21" i="6"/>
  <c r="AV20" i="6"/>
  <c r="AV19" i="6"/>
  <c r="AV17" i="6"/>
  <c r="AV15" i="6"/>
  <c r="AV12" i="6"/>
  <c r="AV10" i="6"/>
  <c r="AV59" i="6"/>
  <c r="AV35" i="6"/>
  <c r="AV52" i="6"/>
  <c r="AV54" i="6"/>
  <c r="AV46" i="6"/>
  <c r="AV57" i="6"/>
  <c r="AV38" i="6"/>
  <c r="AV44" i="6"/>
  <c r="AV58" i="6"/>
  <c r="AV25" i="6"/>
  <c r="AV45" i="6"/>
  <c r="AV23" i="6"/>
  <c r="AV6" i="6"/>
  <c r="AV51" i="6"/>
  <c r="AV56" i="6"/>
  <c r="AV37" i="6"/>
  <c r="AV42" i="6"/>
  <c r="AV43" i="6"/>
  <c r="AV8" i="6"/>
  <c r="AV16" i="6"/>
  <c r="AV27" i="6"/>
  <c r="AV18" i="6"/>
  <c r="AV13" i="6"/>
  <c r="AV14" i="6"/>
  <c r="AV9" i="6"/>
  <c r="AV11" i="6"/>
  <c r="AV5" i="6"/>
  <c r="AV7" i="6"/>
  <c r="AV28" i="6"/>
  <c r="AV53" i="6"/>
  <c r="AV36" i="6"/>
  <c r="F117" i="5"/>
  <c r="F118" i="5"/>
  <c r="BP9" i="5"/>
  <c r="F115" i="5"/>
  <c r="BM9" i="5"/>
  <c r="BO9" i="5"/>
  <c r="BL9" i="5"/>
  <c r="BK9" i="5"/>
  <c r="F58" i="5"/>
  <c r="F59" i="5"/>
  <c r="BJ9" i="5"/>
  <c r="F48" i="5"/>
  <c r="F49" i="5"/>
  <c r="BI9" i="5"/>
  <c r="F36" i="5"/>
  <c r="F37" i="5"/>
  <c r="F38" i="5"/>
  <c r="F39" i="5"/>
  <c r="BH9" i="5"/>
  <c r="F24" i="5"/>
  <c r="F25" i="5"/>
  <c r="F26" i="5"/>
  <c r="F27" i="5"/>
  <c r="BG9" i="5"/>
  <c r="F16" i="5"/>
  <c r="F17" i="5"/>
  <c r="BF9" i="5"/>
  <c r="F113" i="5"/>
  <c r="F114" i="5"/>
  <c r="BD9" i="5"/>
  <c r="F111" i="5"/>
  <c r="F112" i="5"/>
  <c r="BA9" i="5"/>
  <c r="AZ9" i="5"/>
  <c r="AY9" i="5"/>
  <c r="F66" i="5"/>
  <c r="F67" i="5"/>
  <c r="AX9" i="5"/>
  <c r="F109" i="5"/>
  <c r="F110" i="5"/>
  <c r="AQ9" i="5"/>
  <c r="AP9" i="5"/>
  <c r="AO9" i="5"/>
  <c r="AN9" i="5"/>
  <c r="AE9" i="5"/>
  <c r="AD9" i="5"/>
  <c r="AC9" i="5"/>
  <c r="F105" i="5"/>
  <c r="W9" i="5"/>
  <c r="V9" i="5"/>
  <c r="U9" i="5"/>
  <c r="G105" i="5"/>
  <c r="F116" i="5"/>
  <c r="G116" i="5"/>
  <c r="G118" i="5"/>
  <c r="G117" i="5"/>
  <c r="G115" i="5"/>
  <c r="G114" i="5"/>
  <c r="G113" i="5"/>
  <c r="G112" i="5"/>
  <c r="G111" i="5"/>
  <c r="G110" i="5"/>
  <c r="G109" i="5"/>
  <c r="G108" i="5"/>
  <c r="G107" i="5"/>
  <c r="F106" i="5"/>
  <c r="G106" i="5"/>
  <c r="BG16" i="1"/>
  <c r="BF25" i="1"/>
  <c r="BG22" i="1"/>
  <c r="BG23" i="1"/>
  <c r="BG19" i="1"/>
  <c r="BG18" i="1"/>
  <c r="BG17" i="1"/>
  <c r="BG15" i="1"/>
  <c r="BG14" i="1"/>
  <c r="BG13" i="1"/>
  <c r="BG12" i="1"/>
  <c r="BG11" i="1"/>
  <c r="BG10" i="1"/>
  <c r="BG9" i="1"/>
  <c r="BG8" i="1"/>
  <c r="BG6" i="1"/>
  <c r="AZ39" i="2"/>
  <c r="BA38" i="2"/>
  <c r="BA37" i="2"/>
  <c r="BA36" i="2"/>
  <c r="BA35" i="2"/>
  <c r="BA33" i="2"/>
  <c r="BA31" i="2"/>
  <c r="BA29" i="2"/>
  <c r="BA24" i="2"/>
  <c r="AZ20" i="2"/>
  <c r="BA18" i="2"/>
  <c r="BA19" i="2"/>
  <c r="BA17" i="2"/>
  <c r="BA15" i="2"/>
  <c r="BA13" i="2"/>
  <c r="BA11" i="2"/>
  <c r="BA10" i="2"/>
  <c r="BA7" i="2"/>
  <c r="BA6" i="2"/>
  <c r="J58" i="8"/>
  <c r="K58" i="8"/>
  <c r="K56" i="8"/>
  <c r="K55" i="8"/>
  <c r="K53" i="8"/>
  <c r="K51" i="8"/>
  <c r="K50" i="8"/>
  <c r="K49" i="8"/>
  <c r="K47" i="8"/>
  <c r="K46" i="8"/>
  <c r="K44" i="8"/>
  <c r="K43" i="8"/>
  <c r="K42" i="8"/>
  <c r="K40" i="8"/>
  <c r="K38" i="8"/>
  <c r="K34" i="8"/>
  <c r="K25" i="8"/>
  <c r="K27" i="8"/>
  <c r="J29" i="8"/>
  <c r="K29" i="8"/>
  <c r="K26" i="8"/>
  <c r="K24" i="8"/>
  <c r="K22" i="8"/>
  <c r="K21" i="8"/>
  <c r="K20" i="8"/>
  <c r="K19" i="8"/>
  <c r="K18" i="8"/>
  <c r="K15" i="8"/>
  <c r="K14" i="8"/>
  <c r="K12" i="8"/>
  <c r="K11" i="8"/>
  <c r="K10" i="8"/>
  <c r="K9" i="8"/>
  <c r="K6" i="8"/>
  <c r="K5" i="8"/>
  <c r="J58" i="9"/>
  <c r="K58" i="9"/>
  <c r="K57" i="9"/>
  <c r="K55" i="9"/>
  <c r="K54" i="9"/>
  <c r="K53" i="9"/>
  <c r="K52" i="9"/>
  <c r="K51" i="9"/>
  <c r="K50" i="9"/>
  <c r="K48" i="9"/>
  <c r="K47" i="9"/>
  <c r="K46" i="9"/>
  <c r="K44" i="9"/>
  <c r="K42" i="9"/>
  <c r="K40" i="9"/>
  <c r="K39" i="9"/>
  <c r="K37" i="9"/>
  <c r="K36" i="9"/>
  <c r="K35" i="9"/>
  <c r="K34" i="9"/>
  <c r="J29" i="9"/>
  <c r="K29" i="9"/>
  <c r="K27" i="9"/>
  <c r="K25" i="9"/>
  <c r="K24" i="9"/>
  <c r="K23" i="9"/>
  <c r="K22" i="9"/>
  <c r="K21" i="9"/>
  <c r="K19" i="9"/>
  <c r="K18" i="9"/>
  <c r="K15" i="9"/>
  <c r="K13" i="9"/>
  <c r="K11" i="9"/>
  <c r="K10" i="9"/>
  <c r="K7" i="9"/>
  <c r="K6" i="9"/>
  <c r="K5" i="9"/>
  <c r="BM27" i="3"/>
  <c r="BL28" i="3"/>
  <c r="BM14" i="3"/>
  <c r="BM25" i="3"/>
  <c r="BM24" i="3"/>
  <c r="BM23" i="3"/>
  <c r="BM21" i="3"/>
  <c r="BM20" i="3"/>
  <c r="BM19" i="3"/>
  <c r="BM18" i="3"/>
  <c r="BM15" i="3"/>
  <c r="BM13" i="3"/>
  <c r="BM11" i="3"/>
  <c r="BM10" i="3"/>
  <c r="BM8" i="3"/>
  <c r="BM7" i="3"/>
  <c r="BM6" i="3"/>
  <c r="AZ23" i="4"/>
  <c r="BA17" i="4"/>
  <c r="BA20" i="4"/>
  <c r="BA19" i="4"/>
  <c r="BA15" i="4"/>
  <c r="BA14" i="4"/>
  <c r="BA12" i="4"/>
  <c r="BA11" i="4"/>
  <c r="BA9" i="4"/>
  <c r="BA8" i="4"/>
  <c r="BA6" i="4"/>
  <c r="BA5" i="4"/>
  <c r="BG21" i="1"/>
  <c r="BG7" i="1"/>
  <c r="BG20" i="1"/>
  <c r="BG24" i="1"/>
  <c r="BA28" i="2"/>
  <c r="BA27" i="2"/>
  <c r="BA32" i="2"/>
  <c r="BA25" i="2"/>
  <c r="BA26" i="2"/>
  <c r="BA30" i="2"/>
  <c r="BA34" i="2"/>
  <c r="BA8" i="2"/>
  <c r="BA16" i="2"/>
  <c r="BA12" i="2"/>
  <c r="BA9" i="2"/>
  <c r="BA14" i="2"/>
  <c r="K48" i="8"/>
  <c r="K23" i="8"/>
  <c r="K35" i="8"/>
  <c r="K36" i="8"/>
  <c r="K37" i="8"/>
  <c r="K54" i="8"/>
  <c r="K52" i="8"/>
  <c r="K41" i="8"/>
  <c r="K45" i="8"/>
  <c r="K57" i="8"/>
  <c r="K39" i="8"/>
  <c r="K7" i="8"/>
  <c r="K13" i="8"/>
  <c r="K17" i="8"/>
  <c r="K16" i="8"/>
  <c r="K8" i="8"/>
  <c r="K28" i="8"/>
  <c r="K38" i="9"/>
  <c r="K56" i="9"/>
  <c r="K43" i="9"/>
  <c r="K41" i="9"/>
  <c r="K45" i="9"/>
  <c r="K49" i="9"/>
  <c r="K12" i="9"/>
  <c r="K20" i="9"/>
  <c r="K9" i="9"/>
  <c r="K17" i="9"/>
  <c r="K26" i="9"/>
  <c r="K14" i="9"/>
  <c r="K8" i="9"/>
  <c r="K16" i="9"/>
  <c r="K28" i="9"/>
  <c r="BM26" i="3"/>
  <c r="BM22" i="3"/>
  <c r="BM16" i="3"/>
  <c r="BM17" i="3"/>
  <c r="BM12" i="3"/>
  <c r="BM9" i="3"/>
  <c r="BA16" i="4"/>
  <c r="BA21" i="4"/>
  <c r="BA22" i="4"/>
  <c r="BA7" i="4"/>
  <c r="BA18" i="4"/>
  <c r="BA10" i="4"/>
  <c r="BA13" i="4"/>
  <c r="E46" i="6"/>
  <c r="BG25" i="1"/>
  <c r="BA39" i="2"/>
  <c r="BA20" i="2"/>
  <c r="BM28" i="3"/>
  <c r="BA23" i="4"/>
  <c r="AN28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8" i="3"/>
  <c r="AO6" i="3"/>
  <c r="AO7" i="3"/>
  <c r="AO9" i="3"/>
  <c r="D58" i="9"/>
  <c r="E58" i="9"/>
  <c r="E56" i="9"/>
  <c r="E54" i="9"/>
  <c r="E53" i="9"/>
  <c r="E52" i="9"/>
  <c r="E51" i="9"/>
  <c r="E50" i="9"/>
  <c r="E48" i="9"/>
  <c r="E47" i="9"/>
  <c r="E44" i="9"/>
  <c r="E43" i="9"/>
  <c r="E42" i="9"/>
  <c r="E40" i="9"/>
  <c r="E39" i="9"/>
  <c r="E38" i="9"/>
  <c r="E37" i="9"/>
  <c r="E34" i="9"/>
  <c r="D29" i="9"/>
  <c r="E29" i="9"/>
  <c r="E27" i="9"/>
  <c r="E23" i="9"/>
  <c r="E22" i="9"/>
  <c r="E20" i="9"/>
  <c r="E19" i="9"/>
  <c r="E18" i="9"/>
  <c r="E17" i="9"/>
  <c r="E15" i="9"/>
  <c r="E13" i="9"/>
  <c r="E12" i="9"/>
  <c r="E11" i="9"/>
  <c r="E10" i="9"/>
  <c r="E9" i="9"/>
  <c r="E7" i="9"/>
  <c r="E5" i="9"/>
  <c r="D58" i="8"/>
  <c r="E58" i="8"/>
  <c r="E56" i="8"/>
  <c r="E55" i="8"/>
  <c r="E53" i="8"/>
  <c r="E51" i="8"/>
  <c r="E50" i="8"/>
  <c r="E49" i="8"/>
  <c r="E48" i="8"/>
  <c r="E47" i="8"/>
  <c r="E46" i="8"/>
  <c r="E44" i="8"/>
  <c r="E43" i="8"/>
  <c r="E42" i="8"/>
  <c r="E40" i="8"/>
  <c r="E37" i="8"/>
  <c r="E36" i="8"/>
  <c r="E35" i="8"/>
  <c r="D29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5" i="9"/>
  <c r="E49" i="9"/>
  <c r="E35" i="9"/>
  <c r="E36" i="9"/>
  <c r="E41" i="9"/>
  <c r="E46" i="9"/>
  <c r="E57" i="9"/>
  <c r="E55" i="9"/>
  <c r="E14" i="9"/>
  <c r="E26" i="9"/>
  <c r="E8" i="9"/>
  <c r="E16" i="9"/>
  <c r="E6" i="9"/>
  <c r="E25" i="9"/>
  <c r="E21" i="9"/>
  <c r="E24" i="9"/>
  <c r="E28" i="9"/>
  <c r="E45" i="8"/>
  <c r="E54" i="8"/>
  <c r="E34" i="8"/>
  <c r="E38" i="8"/>
  <c r="E39" i="8"/>
  <c r="E52" i="8"/>
  <c r="E41" i="8"/>
  <c r="E57" i="8"/>
  <c r="C37" i="7"/>
  <c r="D36" i="7"/>
  <c r="D34" i="7"/>
  <c r="D35" i="7"/>
  <c r="R27" i="6"/>
  <c r="AP59" i="6"/>
  <c r="AP58" i="6"/>
  <c r="AP57" i="6"/>
  <c r="AP55" i="6"/>
  <c r="AP53" i="6"/>
  <c r="AP51" i="6"/>
  <c r="AP49" i="6"/>
  <c r="AP48" i="6"/>
  <c r="AP45" i="6"/>
  <c r="AP44" i="6"/>
  <c r="AP43" i="6"/>
  <c r="AP42" i="6"/>
  <c r="AP41" i="6"/>
  <c r="AP40" i="6"/>
  <c r="AP38" i="6"/>
  <c r="AP36" i="6"/>
  <c r="AP35" i="6"/>
  <c r="AO60" i="6"/>
  <c r="AP60" i="6"/>
  <c r="AO30" i="6"/>
  <c r="AP30" i="6"/>
  <c r="AP26" i="6"/>
  <c r="AP25" i="6"/>
  <c r="AP22" i="6"/>
  <c r="AP21" i="6"/>
  <c r="AP20" i="6"/>
  <c r="AP19" i="6"/>
  <c r="AP17" i="6"/>
  <c r="AP15" i="6"/>
  <c r="AP13" i="6"/>
  <c r="AP12" i="6"/>
  <c r="AP11" i="6"/>
  <c r="AP9" i="6"/>
  <c r="AP6" i="6"/>
  <c r="AP5" i="6"/>
  <c r="AJ85" i="6"/>
  <c r="AJ84" i="6"/>
  <c r="AJ83" i="6"/>
  <c r="AJ81" i="6"/>
  <c r="AJ80" i="6"/>
  <c r="AJ79" i="6"/>
  <c r="AJ77" i="6"/>
  <c r="AJ76" i="6"/>
  <c r="AJ75" i="6"/>
  <c r="AJ73" i="6"/>
  <c r="AJ71" i="6"/>
  <c r="AJ70" i="6"/>
  <c r="AJ69" i="6"/>
  <c r="AJ67" i="6"/>
  <c r="AJ66" i="6"/>
  <c r="AJ64" i="6"/>
  <c r="AJ63" i="6"/>
  <c r="AI86" i="6"/>
  <c r="AJ86" i="6"/>
  <c r="AI58" i="6"/>
  <c r="AJ58" i="6"/>
  <c r="AJ55" i="6"/>
  <c r="AJ53" i="6"/>
  <c r="AJ52" i="6"/>
  <c r="AJ51" i="6"/>
  <c r="AJ50" i="6"/>
  <c r="AJ45" i="6"/>
  <c r="AJ43" i="6"/>
  <c r="AJ42" i="6"/>
  <c r="AJ36" i="6"/>
  <c r="AI30" i="6"/>
  <c r="AJ29" i="6"/>
  <c r="AJ26" i="6"/>
  <c r="AJ25" i="6"/>
  <c r="AJ22" i="6"/>
  <c r="AJ21" i="6"/>
  <c r="AJ20" i="6"/>
  <c r="AJ19" i="6"/>
  <c r="AJ18" i="6"/>
  <c r="AJ16" i="6"/>
  <c r="AJ15" i="6"/>
  <c r="AJ12" i="6"/>
  <c r="AJ11" i="6"/>
  <c r="AJ6" i="6"/>
  <c r="AD84" i="6"/>
  <c r="AD83" i="6"/>
  <c r="AD81" i="6"/>
  <c r="AD80" i="6"/>
  <c r="AD79" i="6"/>
  <c r="AD78" i="6"/>
  <c r="AD77" i="6"/>
  <c r="AD74" i="6"/>
  <c r="AD73" i="6"/>
  <c r="AD70" i="6"/>
  <c r="AD66" i="6"/>
  <c r="AD64" i="6"/>
  <c r="AJ44" i="6"/>
  <c r="AP37" i="6"/>
  <c r="AP47" i="6"/>
  <c r="AP52" i="6"/>
  <c r="AP39" i="6"/>
  <c r="AP46" i="6"/>
  <c r="AP50" i="6"/>
  <c r="AP54" i="6"/>
  <c r="AP16" i="6"/>
  <c r="AP29" i="6"/>
  <c r="AP56" i="6"/>
  <c r="AP18" i="6"/>
  <c r="AP27" i="6"/>
  <c r="AP8" i="6"/>
  <c r="AP24" i="6"/>
  <c r="AP28" i="6"/>
  <c r="AP10" i="6"/>
  <c r="AP14" i="6"/>
  <c r="AP7" i="6"/>
  <c r="AP23" i="6"/>
  <c r="AJ74" i="6"/>
  <c r="AJ72" i="6"/>
  <c r="AJ68" i="6"/>
  <c r="AJ78" i="6"/>
  <c r="AJ65" i="6"/>
  <c r="AJ82" i="6"/>
  <c r="AJ49" i="6"/>
  <c r="AJ48" i="6"/>
  <c r="AJ37" i="6"/>
  <c r="AJ38" i="6"/>
  <c r="AJ40" i="6"/>
  <c r="AJ46" i="6"/>
  <c r="AJ57" i="6"/>
  <c r="AJ41" i="6"/>
  <c r="AJ54" i="6"/>
  <c r="AJ56" i="6"/>
  <c r="AJ35" i="6"/>
  <c r="AJ39" i="6"/>
  <c r="AJ47" i="6"/>
  <c r="AJ28" i="6"/>
  <c r="AJ5" i="6"/>
  <c r="AJ14" i="6"/>
  <c r="AJ10" i="6"/>
  <c r="AJ7" i="6"/>
  <c r="AJ23" i="6"/>
  <c r="AJ27" i="6"/>
  <c r="AJ30" i="6"/>
  <c r="AJ8" i="6"/>
  <c r="AJ24" i="6"/>
  <c r="AJ9" i="6"/>
  <c r="AJ13" i="6"/>
  <c r="AJ17" i="6"/>
  <c r="AC86" i="6"/>
  <c r="AC58" i="6"/>
  <c r="AD58" i="6"/>
  <c r="AD55" i="6"/>
  <c r="AD51" i="6"/>
  <c r="AD50" i="6"/>
  <c r="AD49" i="6"/>
  <c r="AD48" i="6"/>
  <c r="AD44" i="6"/>
  <c r="AD42" i="6"/>
  <c r="AD36" i="6"/>
  <c r="AC30" i="6"/>
  <c r="AD29" i="6"/>
  <c r="AD25" i="6"/>
  <c r="AD22" i="6"/>
  <c r="AD19" i="6"/>
  <c r="AD18" i="6"/>
  <c r="AD15" i="6"/>
  <c r="AD12" i="6"/>
  <c r="AD5" i="6"/>
  <c r="K25" i="6"/>
  <c r="L25" i="6"/>
  <c r="L24" i="6"/>
  <c r="L21" i="6"/>
  <c r="L20" i="6"/>
  <c r="L15" i="6"/>
  <c r="L12" i="6"/>
  <c r="L11" i="6"/>
  <c r="L6" i="6"/>
  <c r="L5" i="6"/>
  <c r="BA40" i="1"/>
  <c r="BA38" i="1"/>
  <c r="AZ42" i="1"/>
  <c r="BA32" i="1"/>
  <c r="BA37" i="1"/>
  <c r="BA36" i="1"/>
  <c r="BA35" i="1"/>
  <c r="BA34" i="1"/>
  <c r="BA33" i="1"/>
  <c r="BA29" i="1"/>
  <c r="BA21" i="1"/>
  <c r="BA9" i="1"/>
  <c r="AZ25" i="1"/>
  <c r="BA24" i="1"/>
  <c r="BA18" i="1"/>
  <c r="BA17" i="1"/>
  <c r="BA15" i="1"/>
  <c r="BA14" i="1"/>
  <c r="BA13" i="1"/>
  <c r="BA12" i="1"/>
  <c r="BA11" i="1"/>
  <c r="BA6" i="1"/>
  <c r="L9" i="6"/>
  <c r="L8" i="6"/>
  <c r="L17" i="6"/>
  <c r="AD9" i="6"/>
  <c r="AD57" i="6"/>
  <c r="AD27" i="6"/>
  <c r="AD76" i="6"/>
  <c r="AD86" i="6"/>
  <c r="AD65" i="6"/>
  <c r="AD82" i="6"/>
  <c r="AD68" i="6"/>
  <c r="AD67" i="6"/>
  <c r="AD71" i="6"/>
  <c r="AD72" i="6"/>
  <c r="AD85" i="6"/>
  <c r="AD75" i="6"/>
  <c r="AD69" i="6"/>
  <c r="AD63" i="6"/>
  <c r="AD46" i="6"/>
  <c r="AD47" i="6"/>
  <c r="AD53" i="6"/>
  <c r="AD40" i="6"/>
  <c r="AD45" i="6"/>
  <c r="AD54" i="6"/>
  <c r="AD41" i="6"/>
  <c r="AD38" i="6"/>
  <c r="AD52" i="6"/>
  <c r="AD56" i="6"/>
  <c r="AD37" i="6"/>
  <c r="AD35" i="6"/>
  <c r="AD39" i="6"/>
  <c r="AD43" i="6"/>
  <c r="AD14" i="6"/>
  <c r="AD6" i="6"/>
  <c r="AD8" i="6"/>
  <c r="AD17" i="6"/>
  <c r="AD23" i="6"/>
  <c r="AD10" i="6"/>
  <c r="AD16" i="6"/>
  <c r="AD20" i="6"/>
  <c r="AD24" i="6"/>
  <c r="AD28" i="6"/>
  <c r="AD26" i="6"/>
  <c r="AD7" i="6"/>
  <c r="AD11" i="6"/>
  <c r="AD30" i="6"/>
  <c r="AD13" i="6"/>
  <c r="AD21" i="6"/>
  <c r="BA39" i="1"/>
  <c r="L13" i="6"/>
  <c r="L16" i="6"/>
  <c r="L22" i="6"/>
  <c r="L10" i="6"/>
  <c r="L14" i="6"/>
  <c r="L18" i="6"/>
  <c r="L7" i="6"/>
  <c r="L19" i="6"/>
  <c r="L23" i="6"/>
  <c r="BA41" i="1"/>
  <c r="BA30" i="1"/>
  <c r="BA22" i="1"/>
  <c r="BA23" i="1"/>
  <c r="BA16" i="1"/>
  <c r="BA31" i="1"/>
  <c r="BA20" i="1"/>
  <c r="BA7" i="1"/>
  <c r="BA8" i="1"/>
  <c r="BA19" i="1"/>
  <c r="BA10" i="1"/>
  <c r="AT42" i="1"/>
  <c r="AU32" i="1"/>
  <c r="AU31" i="1"/>
  <c r="AU40" i="1"/>
  <c r="AU39" i="1"/>
  <c r="AU38" i="1"/>
  <c r="AU37" i="1"/>
  <c r="AU36" i="1"/>
  <c r="AU35" i="1"/>
  <c r="AU34" i="1"/>
  <c r="AU29" i="1"/>
  <c r="AT25" i="1"/>
  <c r="AU8" i="1"/>
  <c r="AU23" i="1"/>
  <c r="AU22" i="1"/>
  <c r="AU21" i="1"/>
  <c r="AU20" i="1"/>
  <c r="AU18" i="1"/>
  <c r="AU17" i="1"/>
  <c r="AU16" i="1"/>
  <c r="AU15" i="1"/>
  <c r="AU14" i="1"/>
  <c r="AU13" i="1"/>
  <c r="AU12" i="1"/>
  <c r="AU9" i="1"/>
  <c r="AU6" i="1"/>
  <c r="W20" i="1"/>
  <c r="BF28" i="3"/>
  <c r="BG25" i="3"/>
  <c r="BG24" i="3"/>
  <c r="BG23" i="3"/>
  <c r="BG22" i="3"/>
  <c r="BG20" i="3"/>
  <c r="BG19" i="3"/>
  <c r="BG18" i="3"/>
  <c r="BG17" i="3"/>
  <c r="BG16" i="3"/>
  <c r="BG15" i="3"/>
  <c r="BG14" i="3"/>
  <c r="BG13" i="3"/>
  <c r="BG12" i="3"/>
  <c r="BG11" i="3"/>
  <c r="BG10" i="3"/>
  <c r="BG6" i="3"/>
  <c r="AT39" i="2"/>
  <c r="AU25" i="2"/>
  <c r="AU37" i="2"/>
  <c r="AU36" i="2"/>
  <c r="AU35" i="2"/>
  <c r="AU33" i="2"/>
  <c r="AU31" i="2"/>
  <c r="AU30" i="2"/>
  <c r="AU29" i="2"/>
  <c r="AU28" i="2"/>
  <c r="AU26" i="2"/>
  <c r="AU24" i="2"/>
  <c r="AN20" i="2"/>
  <c r="AO7" i="2"/>
  <c r="AT20" i="2"/>
  <c r="AU9" i="2"/>
  <c r="AU19" i="2"/>
  <c r="AU17" i="2"/>
  <c r="AU15" i="2"/>
  <c r="AU13" i="2"/>
  <c r="AU11" i="2"/>
  <c r="AU10" i="2"/>
  <c r="AU6" i="2"/>
  <c r="AT54" i="3"/>
  <c r="AU40" i="3"/>
  <c r="AU53" i="3"/>
  <c r="AU52" i="3"/>
  <c r="AU51" i="3"/>
  <c r="AU50" i="3"/>
  <c r="AU49" i="3"/>
  <c r="AU48" i="3"/>
  <c r="AU47" i="3"/>
  <c r="AU46" i="3"/>
  <c r="AU45" i="3"/>
  <c r="AU44" i="3"/>
  <c r="AU43" i="3"/>
  <c r="AU42" i="3"/>
  <c r="AU41" i="3"/>
  <c r="AU39" i="3"/>
  <c r="AU38" i="3"/>
  <c r="AU33" i="3"/>
  <c r="AT28" i="3"/>
  <c r="AU16" i="3"/>
  <c r="AU26" i="3"/>
  <c r="AU25" i="3"/>
  <c r="AU24" i="3"/>
  <c r="AU23" i="3"/>
  <c r="AU22" i="3"/>
  <c r="AU21" i="3"/>
  <c r="AU20" i="3"/>
  <c r="AU19" i="3"/>
  <c r="AU18" i="3"/>
  <c r="AU15" i="3"/>
  <c r="AU13" i="3"/>
  <c r="AU11" i="3"/>
  <c r="AU10" i="3"/>
  <c r="AU6" i="3"/>
  <c r="AT47" i="4"/>
  <c r="AU40" i="4"/>
  <c r="AU34" i="4"/>
  <c r="AU32" i="4"/>
  <c r="AU30" i="4"/>
  <c r="AU45" i="4"/>
  <c r="AU46" i="4"/>
  <c r="AU44" i="4"/>
  <c r="AU43" i="4"/>
  <c r="AU42" i="4"/>
  <c r="AU41" i="4"/>
  <c r="AU39" i="4"/>
  <c r="AU38" i="4"/>
  <c r="AU37" i="4"/>
  <c r="AU36" i="4"/>
  <c r="AU35" i="4"/>
  <c r="AU33" i="4"/>
  <c r="AU31" i="4"/>
  <c r="AU29" i="4"/>
  <c r="AU28" i="4"/>
  <c r="AT23" i="4"/>
  <c r="AU22" i="4"/>
  <c r="AU21" i="4"/>
  <c r="AU20" i="4"/>
  <c r="AU19" i="4"/>
  <c r="AU16" i="4"/>
  <c r="AU15" i="4"/>
  <c r="AU14" i="4"/>
  <c r="AU12" i="4"/>
  <c r="AU11" i="4"/>
  <c r="AU9" i="4"/>
  <c r="AU8" i="4"/>
  <c r="AU6" i="4"/>
  <c r="AU5" i="4"/>
  <c r="AO35" i="4"/>
  <c r="AN47" i="4"/>
  <c r="AO46" i="4"/>
  <c r="AO45" i="4"/>
  <c r="AO44" i="4"/>
  <c r="AO43" i="4"/>
  <c r="AO42" i="4"/>
  <c r="AO39" i="4"/>
  <c r="AO38" i="4"/>
  <c r="AO37" i="4"/>
  <c r="AO31" i="4"/>
  <c r="AO29" i="4"/>
  <c r="AO28" i="4"/>
  <c r="AN23" i="4"/>
  <c r="AO7" i="4"/>
  <c r="AO20" i="4"/>
  <c r="AO19" i="4"/>
  <c r="AO18" i="4"/>
  <c r="AO14" i="4"/>
  <c r="AO12" i="4"/>
  <c r="AO11" i="4"/>
  <c r="AO8" i="4"/>
  <c r="AO6" i="4"/>
  <c r="BA42" i="1"/>
  <c r="BA25" i="1"/>
  <c r="AU33" i="1"/>
  <c r="AU30" i="1"/>
  <c r="AU41" i="1"/>
  <c r="AU42" i="1"/>
  <c r="AU7" i="1"/>
  <c r="AU10" i="1"/>
  <c r="AU24" i="1"/>
  <c r="AU19" i="1"/>
  <c r="AU11" i="1"/>
  <c r="BG7" i="3"/>
  <c r="BG8" i="3"/>
  <c r="BG26" i="3"/>
  <c r="BG27" i="3"/>
  <c r="BG9" i="3"/>
  <c r="BG21" i="3"/>
  <c r="AU12" i="2"/>
  <c r="AU8" i="2"/>
  <c r="AU14" i="2"/>
  <c r="AU7" i="2"/>
  <c r="AU16" i="2"/>
  <c r="AU18" i="2"/>
  <c r="AU20" i="2"/>
  <c r="AU34" i="2"/>
  <c r="AU38" i="2"/>
  <c r="AU27" i="2"/>
  <c r="AU32" i="2"/>
  <c r="AU39" i="2"/>
  <c r="AU35" i="3"/>
  <c r="AU36" i="3"/>
  <c r="AU32" i="3"/>
  <c r="AU37" i="3"/>
  <c r="AU34" i="3"/>
  <c r="AU9" i="3"/>
  <c r="AU17" i="3"/>
  <c r="AU12" i="3"/>
  <c r="AU7" i="3"/>
  <c r="AU14" i="3"/>
  <c r="AU8" i="3"/>
  <c r="AU47" i="4"/>
  <c r="AU13" i="4"/>
  <c r="AU17" i="4"/>
  <c r="AU18" i="4"/>
  <c r="AU7" i="4"/>
  <c r="AU10" i="4"/>
  <c r="AO36" i="4"/>
  <c r="AO40" i="4"/>
  <c r="AO30" i="4"/>
  <c r="AO32" i="4"/>
  <c r="AO33" i="4"/>
  <c r="AO41" i="4"/>
  <c r="AO34" i="4"/>
  <c r="AO10" i="4"/>
  <c r="AO15" i="4"/>
  <c r="AO16" i="4"/>
  <c r="AO21" i="4"/>
  <c r="AO5" i="4"/>
  <c r="AO9" i="4"/>
  <c r="AO13" i="4"/>
  <c r="AO17" i="4"/>
  <c r="AO22" i="4"/>
  <c r="AZ28" i="3"/>
  <c r="BA25" i="3"/>
  <c r="BA24" i="3"/>
  <c r="BA23" i="3"/>
  <c r="BA22" i="3"/>
  <c r="BA20" i="3"/>
  <c r="BA19" i="3"/>
  <c r="BA18" i="3"/>
  <c r="BA17" i="3"/>
  <c r="BA16" i="3"/>
  <c r="BA15" i="3"/>
  <c r="BA14" i="3"/>
  <c r="BA13" i="3"/>
  <c r="BA11" i="3"/>
  <c r="BA10" i="3"/>
  <c r="BA6" i="3"/>
  <c r="AN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19" i="2"/>
  <c r="AO17" i="2"/>
  <c r="AO16" i="2"/>
  <c r="AO15" i="2"/>
  <c r="AO14" i="2"/>
  <c r="AO13" i="2"/>
  <c r="AO12" i="2"/>
  <c r="AO11" i="2"/>
  <c r="AO10" i="2"/>
  <c r="AO6" i="2"/>
  <c r="AU25" i="1"/>
  <c r="BG28" i="3"/>
  <c r="AU54" i="3"/>
  <c r="AU28" i="3"/>
  <c r="BA7" i="3"/>
  <c r="BA8" i="3"/>
  <c r="BA12" i="3"/>
  <c r="BA9" i="3"/>
  <c r="BA21" i="3"/>
  <c r="BA26" i="3"/>
  <c r="AU23" i="4"/>
  <c r="AO47" i="4"/>
  <c r="AO23" i="4"/>
  <c r="BA27" i="3"/>
  <c r="AO39" i="2"/>
  <c r="AO18" i="2"/>
  <c r="AO9" i="2"/>
  <c r="D33" i="7"/>
  <c r="D3" i="7"/>
  <c r="F65" i="5"/>
  <c r="G65" i="5"/>
  <c r="F64" i="5"/>
  <c r="G64" i="5"/>
  <c r="AH54" i="3"/>
  <c r="AI32" i="3"/>
  <c r="AI33" i="3"/>
  <c r="AI36" i="3"/>
  <c r="AI38" i="3"/>
  <c r="AI39" i="3"/>
  <c r="AI40" i="3"/>
  <c r="AI41" i="3"/>
  <c r="AI42" i="3"/>
  <c r="AI43" i="3"/>
  <c r="AI44" i="3"/>
  <c r="AI45" i="3"/>
  <c r="AI48" i="3"/>
  <c r="AI49" i="3"/>
  <c r="AI50" i="3"/>
  <c r="AI51" i="3"/>
  <c r="AI52" i="3"/>
  <c r="AI53" i="3"/>
  <c r="AH28" i="3"/>
  <c r="AI10" i="3"/>
  <c r="AI11" i="3"/>
  <c r="AI13" i="3"/>
  <c r="AI15" i="3"/>
  <c r="AI16" i="3"/>
  <c r="AI19" i="3"/>
  <c r="AI20" i="3"/>
  <c r="AI21" i="3"/>
  <c r="AI22" i="3"/>
  <c r="AI23" i="3"/>
  <c r="AI24" i="3"/>
  <c r="AI25" i="3"/>
  <c r="AI26" i="3"/>
  <c r="AI27" i="3"/>
  <c r="F62" i="5"/>
  <c r="AB9" i="5"/>
  <c r="F60" i="5"/>
  <c r="G60" i="5"/>
  <c r="F61" i="5"/>
  <c r="G61" i="5"/>
  <c r="F56" i="5"/>
  <c r="G56" i="5"/>
  <c r="AO24" i="1"/>
  <c r="AO19" i="1"/>
  <c r="AO18" i="1"/>
  <c r="AN42" i="1"/>
  <c r="AO31" i="1"/>
  <c r="AO41" i="1"/>
  <c r="AO40" i="1"/>
  <c r="AO39" i="1"/>
  <c r="AO38" i="1"/>
  <c r="AO37" i="1"/>
  <c r="AO36" i="1"/>
  <c r="AO35" i="1"/>
  <c r="AO34" i="1"/>
  <c r="AO33" i="1"/>
  <c r="AO32" i="1"/>
  <c r="AN25" i="1"/>
  <c r="AO22" i="1"/>
  <c r="AO16" i="1"/>
  <c r="AO14" i="1"/>
  <c r="AO13" i="1"/>
  <c r="AO12" i="1"/>
  <c r="AO11" i="1"/>
  <c r="AO9" i="1"/>
  <c r="AO6" i="1"/>
  <c r="W30" i="6"/>
  <c r="X24" i="6"/>
  <c r="X27" i="6"/>
  <c r="W58" i="6"/>
  <c r="X58" i="6"/>
  <c r="X57" i="6"/>
  <c r="X55" i="6"/>
  <c r="X51" i="6"/>
  <c r="X50" i="6"/>
  <c r="X49" i="6"/>
  <c r="X48" i="6"/>
  <c r="X47" i="6"/>
  <c r="X46" i="6"/>
  <c r="X44" i="6"/>
  <c r="X42" i="6"/>
  <c r="X25" i="6"/>
  <c r="X23" i="6"/>
  <c r="X22" i="6"/>
  <c r="X21" i="6"/>
  <c r="X19" i="6"/>
  <c r="X18" i="6"/>
  <c r="X17" i="6"/>
  <c r="X15" i="6"/>
  <c r="X12" i="6"/>
  <c r="X9" i="6"/>
  <c r="X8" i="6"/>
  <c r="X5" i="6"/>
  <c r="AF23" i="4"/>
  <c r="F51" i="5"/>
  <c r="G51" i="5"/>
  <c r="F50" i="5"/>
  <c r="G50" i="5"/>
  <c r="F57" i="5"/>
  <c r="G57" i="5"/>
  <c r="F55" i="5"/>
  <c r="F54" i="5"/>
  <c r="G54" i="5"/>
  <c r="F69" i="5"/>
  <c r="G69" i="5"/>
  <c r="G68" i="5"/>
  <c r="G67" i="5"/>
  <c r="G66" i="5"/>
  <c r="AH20" i="2"/>
  <c r="AI19" i="2"/>
  <c r="AH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17" i="2"/>
  <c r="AI15" i="2"/>
  <c r="AI14" i="2"/>
  <c r="AI13" i="2"/>
  <c r="AI11" i="2"/>
  <c r="AI10" i="2"/>
  <c r="AI7" i="2"/>
  <c r="AI6" i="2"/>
  <c r="AH47" i="4"/>
  <c r="AI47" i="4"/>
  <c r="AI45" i="4"/>
  <c r="AI44" i="4"/>
  <c r="AI43" i="4"/>
  <c r="AI42" i="4"/>
  <c r="AI41" i="4"/>
  <c r="AI40" i="4"/>
  <c r="AI39" i="4"/>
  <c r="AI38" i="4"/>
  <c r="AI37" i="4"/>
  <c r="AI35" i="4"/>
  <c r="AI34" i="4"/>
  <c r="AI33" i="4"/>
  <c r="AI31" i="4"/>
  <c r="AI29" i="4"/>
  <c r="AI28" i="4"/>
  <c r="AH23" i="4"/>
  <c r="AI23" i="4"/>
  <c r="AI21" i="4"/>
  <c r="AI20" i="4"/>
  <c r="AI19" i="4"/>
  <c r="AI17" i="4"/>
  <c r="AI16" i="4"/>
  <c r="AI15" i="4"/>
  <c r="AI14" i="4"/>
  <c r="AI13" i="4"/>
  <c r="AI12" i="4"/>
  <c r="AI8" i="4"/>
  <c r="AI5" i="4"/>
  <c r="G63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G16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G24" i="5"/>
  <c r="G25" i="5"/>
  <c r="G26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G36" i="5"/>
  <c r="G37" i="5"/>
  <c r="G38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G48" i="5"/>
  <c r="G49" i="5"/>
  <c r="F52" i="5"/>
  <c r="G52" i="5"/>
  <c r="F53" i="5"/>
  <c r="G53" i="5"/>
  <c r="G55" i="5"/>
  <c r="G58" i="5"/>
  <c r="G59" i="5"/>
  <c r="E5" i="4"/>
  <c r="K5" i="4"/>
  <c r="Q5" i="4"/>
  <c r="W5" i="4"/>
  <c r="AC5" i="4"/>
  <c r="E6" i="4"/>
  <c r="K6" i="4"/>
  <c r="Q6" i="4"/>
  <c r="W6" i="4"/>
  <c r="AC6" i="4"/>
  <c r="W8" i="4"/>
  <c r="AC8" i="4"/>
  <c r="K10" i="4"/>
  <c r="E11" i="4"/>
  <c r="W11" i="4"/>
  <c r="AC11" i="4"/>
  <c r="E12" i="4"/>
  <c r="K12" i="4"/>
  <c r="Q12" i="4"/>
  <c r="W12" i="4"/>
  <c r="AC12" i="4"/>
  <c r="E14" i="4"/>
  <c r="K14" i="4"/>
  <c r="Q14" i="4"/>
  <c r="W14" i="4"/>
  <c r="AC14" i="4"/>
  <c r="E15" i="4"/>
  <c r="K15" i="4"/>
  <c r="W15" i="4"/>
  <c r="AC15" i="4"/>
  <c r="E16" i="4"/>
  <c r="K17" i="4"/>
  <c r="Q17" i="4"/>
  <c r="AC17" i="4"/>
  <c r="E18" i="4"/>
  <c r="K18" i="4"/>
  <c r="Q18" i="4"/>
  <c r="E19" i="4"/>
  <c r="K19" i="4"/>
  <c r="Q19" i="4"/>
  <c r="W19" i="4"/>
  <c r="AC19" i="4"/>
  <c r="E20" i="4"/>
  <c r="Q20" i="4"/>
  <c r="AC20" i="4"/>
  <c r="E21" i="4"/>
  <c r="K21" i="4"/>
  <c r="Q21" i="4"/>
  <c r="D22" i="4"/>
  <c r="E13" i="4"/>
  <c r="J22" i="4"/>
  <c r="K20" i="4"/>
  <c r="P23" i="4"/>
  <c r="Q8" i="4"/>
  <c r="V23" i="4"/>
  <c r="W13" i="4"/>
  <c r="AB23" i="4"/>
  <c r="AC10" i="4"/>
  <c r="E28" i="4"/>
  <c r="K28" i="4"/>
  <c r="Q28" i="4"/>
  <c r="W28" i="4"/>
  <c r="AC28" i="4"/>
  <c r="E29" i="4"/>
  <c r="Q29" i="4"/>
  <c r="AC29" i="4"/>
  <c r="K30" i="4"/>
  <c r="E31" i="4"/>
  <c r="K31" i="4"/>
  <c r="Q31" i="4"/>
  <c r="W31" i="4"/>
  <c r="AC31" i="4"/>
  <c r="E32" i="4"/>
  <c r="E33" i="4"/>
  <c r="K33" i="4"/>
  <c r="Q33" i="4"/>
  <c r="W33" i="4"/>
  <c r="AC33" i="4"/>
  <c r="E34" i="4"/>
  <c r="Q34" i="4"/>
  <c r="E35" i="4"/>
  <c r="K35" i="4"/>
  <c r="Q35" i="4"/>
  <c r="W35" i="4"/>
  <c r="AC35" i="4"/>
  <c r="E36" i="4"/>
  <c r="W36" i="4"/>
  <c r="E37" i="4"/>
  <c r="K37" i="4"/>
  <c r="Q37" i="4"/>
  <c r="W37" i="4"/>
  <c r="AC37" i="4"/>
  <c r="E38" i="4"/>
  <c r="K38" i="4"/>
  <c r="Q38" i="4"/>
  <c r="E39" i="4"/>
  <c r="W39" i="4"/>
  <c r="AC39" i="4"/>
  <c r="K40" i="4"/>
  <c r="Q40" i="4"/>
  <c r="W40" i="4"/>
  <c r="AC40" i="4"/>
  <c r="E41" i="4"/>
  <c r="K41" i="4"/>
  <c r="Q41" i="4"/>
  <c r="W41" i="4"/>
  <c r="AC41" i="4"/>
  <c r="E42" i="4"/>
  <c r="K42" i="4"/>
  <c r="Q42" i="4"/>
  <c r="W42" i="4"/>
  <c r="AC42" i="4"/>
  <c r="E43" i="4"/>
  <c r="K43" i="4"/>
  <c r="Q43" i="4"/>
  <c r="W43" i="4"/>
  <c r="AC43" i="4"/>
  <c r="E44" i="4"/>
  <c r="K44" i="4"/>
  <c r="Q44" i="4"/>
  <c r="W44" i="4"/>
  <c r="AC44" i="4"/>
  <c r="W45" i="4"/>
  <c r="AC45" i="4"/>
  <c r="D46" i="4"/>
  <c r="E45" i="4"/>
  <c r="J46" i="4"/>
  <c r="K32" i="4"/>
  <c r="P46" i="4"/>
  <c r="Q39" i="4"/>
  <c r="V47" i="4"/>
  <c r="W30" i="4"/>
  <c r="AB47" i="4"/>
  <c r="AC46" i="4"/>
  <c r="K6" i="3"/>
  <c r="W6" i="3"/>
  <c r="AC6" i="3"/>
  <c r="E7" i="3"/>
  <c r="K7" i="3"/>
  <c r="Q7" i="3"/>
  <c r="K8" i="3"/>
  <c r="E10" i="3"/>
  <c r="K10" i="3"/>
  <c r="Q10" i="3"/>
  <c r="W10" i="3"/>
  <c r="AC10" i="3"/>
  <c r="E11" i="3"/>
  <c r="K11" i="3"/>
  <c r="Q11" i="3"/>
  <c r="W11" i="3"/>
  <c r="AC11" i="3"/>
  <c r="E12" i="3"/>
  <c r="AC12" i="3"/>
  <c r="E13" i="3"/>
  <c r="K13" i="3"/>
  <c r="Q13" i="3"/>
  <c r="W13" i="3"/>
  <c r="AC13" i="3"/>
  <c r="E14" i="3"/>
  <c r="AC14" i="3"/>
  <c r="E15" i="3"/>
  <c r="K15" i="3"/>
  <c r="Q15" i="3"/>
  <c r="W15" i="3"/>
  <c r="AC15" i="3"/>
  <c r="D25" i="3"/>
  <c r="E16" i="3"/>
  <c r="W16" i="3"/>
  <c r="AC16" i="3"/>
  <c r="J25" i="3"/>
  <c r="K17" i="3"/>
  <c r="Q18" i="3"/>
  <c r="AB28" i="3"/>
  <c r="AC18" i="3"/>
  <c r="K19" i="3"/>
  <c r="Q19" i="3"/>
  <c r="V28" i="3"/>
  <c r="W19" i="3"/>
  <c r="AC19" i="3"/>
  <c r="K20" i="3"/>
  <c r="Q20" i="3"/>
  <c r="W20" i="3"/>
  <c r="E21" i="3"/>
  <c r="Q21" i="3"/>
  <c r="W21" i="3"/>
  <c r="AC21" i="3"/>
  <c r="E22" i="3"/>
  <c r="Q22" i="3"/>
  <c r="AC22" i="3"/>
  <c r="E23" i="3"/>
  <c r="Q23" i="3"/>
  <c r="W23" i="3"/>
  <c r="AC23" i="3"/>
  <c r="E24" i="3"/>
  <c r="K24" i="3"/>
  <c r="Q24" i="3"/>
  <c r="W24" i="3"/>
  <c r="AC24" i="3"/>
  <c r="AC25" i="3"/>
  <c r="P27" i="3"/>
  <c r="Q26" i="3"/>
  <c r="AC26" i="3"/>
  <c r="W27" i="3"/>
  <c r="AC27" i="3"/>
  <c r="W32" i="3"/>
  <c r="E34" i="3"/>
  <c r="Q33" i="3"/>
  <c r="W33" i="3"/>
  <c r="W34" i="3"/>
  <c r="Q35" i="3"/>
  <c r="W35" i="3"/>
  <c r="AC36" i="3"/>
  <c r="W37" i="3"/>
  <c r="AC37" i="3"/>
  <c r="E39" i="3"/>
  <c r="Q38" i="3"/>
  <c r="W38" i="3"/>
  <c r="AC38" i="3"/>
  <c r="E40" i="3"/>
  <c r="Q39" i="3"/>
  <c r="W39" i="3"/>
  <c r="AC39" i="3"/>
  <c r="E41" i="3"/>
  <c r="W40" i="3"/>
  <c r="AC40" i="3"/>
  <c r="E42" i="3"/>
  <c r="Q41" i="3"/>
  <c r="AC41" i="3"/>
  <c r="W42" i="3"/>
  <c r="AC42" i="3"/>
  <c r="E44" i="3"/>
  <c r="W43" i="3"/>
  <c r="E45" i="3"/>
  <c r="Q44" i="3"/>
  <c r="W44" i="3"/>
  <c r="E46" i="3"/>
  <c r="Q45" i="3"/>
  <c r="W45" i="3"/>
  <c r="Q46" i="3"/>
  <c r="W46" i="3"/>
  <c r="Q47" i="3"/>
  <c r="W47" i="3"/>
  <c r="D49" i="3"/>
  <c r="E33" i="3"/>
  <c r="Q48" i="3"/>
  <c r="W48" i="3"/>
  <c r="AC48" i="3"/>
  <c r="Q49" i="3"/>
  <c r="W49" i="3"/>
  <c r="AC49" i="3"/>
  <c r="Q50" i="3"/>
  <c r="AC50" i="3"/>
  <c r="AC51" i="3"/>
  <c r="Q52" i="3"/>
  <c r="W52" i="3"/>
  <c r="AC52" i="3"/>
  <c r="P53" i="3"/>
  <c r="Q32" i="3"/>
  <c r="W53" i="3"/>
  <c r="AC53" i="3"/>
  <c r="V54" i="3"/>
  <c r="W36" i="3"/>
  <c r="AB54" i="3"/>
  <c r="AC32" i="3"/>
  <c r="E6" i="2"/>
  <c r="K6" i="2"/>
  <c r="Q6" i="2"/>
  <c r="W6" i="2"/>
  <c r="AC6" i="2"/>
  <c r="E7" i="2"/>
  <c r="K7" i="2"/>
  <c r="Q7" i="2"/>
  <c r="W7" i="2"/>
  <c r="AC7" i="2"/>
  <c r="W8" i="2"/>
  <c r="W9" i="2"/>
  <c r="E10" i="2"/>
  <c r="K10" i="2"/>
  <c r="Q10" i="2"/>
  <c r="AC10" i="2"/>
  <c r="E11" i="2"/>
  <c r="K11" i="2"/>
  <c r="Q11" i="2"/>
  <c r="W11" i="2"/>
  <c r="AC11" i="2"/>
  <c r="K13" i="2"/>
  <c r="Q13" i="2"/>
  <c r="Q15" i="2"/>
  <c r="W15" i="2"/>
  <c r="AC15" i="2"/>
  <c r="W17" i="2"/>
  <c r="AC17" i="2"/>
  <c r="D18" i="2"/>
  <c r="E9" i="2"/>
  <c r="J18" i="2"/>
  <c r="K8" i="2"/>
  <c r="W18" i="2"/>
  <c r="AC18" i="2"/>
  <c r="P19" i="2"/>
  <c r="Q16" i="2"/>
  <c r="V19" i="2"/>
  <c r="W13" i="2"/>
  <c r="AB19" i="2"/>
  <c r="AC14" i="2"/>
  <c r="E24" i="2"/>
  <c r="K24" i="2"/>
  <c r="Q24" i="2"/>
  <c r="W24" i="2"/>
  <c r="AC24" i="2"/>
  <c r="E25" i="2"/>
  <c r="K25" i="2"/>
  <c r="Q25" i="2"/>
  <c r="W25" i="2"/>
  <c r="Q26" i="2"/>
  <c r="K27" i="2"/>
  <c r="Q27" i="2"/>
  <c r="Q28" i="2"/>
  <c r="W28" i="2"/>
  <c r="E29" i="2"/>
  <c r="K29" i="2"/>
  <c r="Q29" i="2"/>
  <c r="W29" i="2"/>
  <c r="AC29" i="2"/>
  <c r="Q30" i="2"/>
  <c r="W30" i="2"/>
  <c r="K31" i="2"/>
  <c r="Q31" i="2"/>
  <c r="W31" i="2"/>
  <c r="Q33" i="2"/>
  <c r="W33" i="2"/>
  <c r="K34" i="2"/>
  <c r="W34" i="2"/>
  <c r="AC34" i="2"/>
  <c r="E35" i="2"/>
  <c r="W35" i="2"/>
  <c r="AC35" i="2"/>
  <c r="E36" i="2"/>
  <c r="W36" i="2"/>
  <c r="AC36" i="2"/>
  <c r="K37" i="2"/>
  <c r="W37" i="2"/>
  <c r="AC37" i="2"/>
  <c r="D38" i="2"/>
  <c r="E26" i="2"/>
  <c r="J38" i="2"/>
  <c r="K36" i="2"/>
  <c r="Q38" i="2"/>
  <c r="W38" i="2"/>
  <c r="AC38" i="2"/>
  <c r="P39" i="2"/>
  <c r="Q32" i="2"/>
  <c r="V39" i="2"/>
  <c r="W27" i="2"/>
  <c r="AB39" i="2"/>
  <c r="AC26" i="2"/>
  <c r="K6" i="1"/>
  <c r="Q6" i="1"/>
  <c r="W6" i="1"/>
  <c r="AC6" i="1"/>
  <c r="K9" i="1"/>
  <c r="AC9" i="1"/>
  <c r="K11" i="1"/>
  <c r="AC11" i="1"/>
  <c r="AI11" i="1"/>
  <c r="K12" i="1"/>
  <c r="AI12" i="1"/>
  <c r="K13" i="1"/>
  <c r="Q13" i="1"/>
  <c r="W13" i="1"/>
  <c r="AC13" i="1"/>
  <c r="AI13" i="1"/>
  <c r="Q14" i="1"/>
  <c r="W14" i="1"/>
  <c r="AC14" i="1"/>
  <c r="AI14" i="1"/>
  <c r="K15" i="1"/>
  <c r="Q15" i="1"/>
  <c r="AC15" i="1"/>
  <c r="AI15" i="1"/>
  <c r="K16" i="1"/>
  <c r="Q16" i="1"/>
  <c r="W16" i="1"/>
  <c r="AC16" i="1"/>
  <c r="W17" i="1"/>
  <c r="AC17" i="1"/>
  <c r="AI17" i="1"/>
  <c r="D13" i="1"/>
  <c r="E6" i="1"/>
  <c r="J18" i="1"/>
  <c r="K17" i="1"/>
  <c r="Q18" i="1"/>
  <c r="W18" i="1"/>
  <c r="AC18" i="1"/>
  <c r="AI18" i="1"/>
  <c r="W19" i="1"/>
  <c r="AI20" i="1"/>
  <c r="P21" i="1"/>
  <c r="Q17" i="1"/>
  <c r="AC21" i="1"/>
  <c r="AI21" i="1"/>
  <c r="AB22" i="1"/>
  <c r="AC10" i="1"/>
  <c r="AH22" i="1"/>
  <c r="AI19" i="1"/>
  <c r="V21" i="1"/>
  <c r="W7" i="1"/>
  <c r="K29" i="1"/>
  <c r="Q29" i="1"/>
  <c r="AC29" i="1"/>
  <c r="AI29" i="1"/>
  <c r="Q30" i="1"/>
  <c r="E32" i="1"/>
  <c r="Q32" i="1"/>
  <c r="W32" i="1"/>
  <c r="K33" i="1"/>
  <c r="W33" i="1"/>
  <c r="AC33" i="1"/>
  <c r="E34" i="1"/>
  <c r="AC34" i="1"/>
  <c r="E35" i="1"/>
  <c r="K35" i="1"/>
  <c r="W35" i="1"/>
  <c r="AC35" i="1"/>
  <c r="AI35" i="1"/>
  <c r="K36" i="1"/>
  <c r="Q36" i="1"/>
  <c r="W36" i="1"/>
  <c r="AC36" i="1"/>
  <c r="AI36" i="1"/>
  <c r="D37" i="1"/>
  <c r="E29" i="1"/>
  <c r="J37" i="1"/>
  <c r="K32" i="1"/>
  <c r="Q37" i="1"/>
  <c r="W37" i="1"/>
  <c r="AC37" i="1"/>
  <c r="AI37" i="1"/>
  <c r="Q38" i="1"/>
  <c r="W38" i="1"/>
  <c r="AC38" i="1"/>
  <c r="AI38" i="1"/>
  <c r="Q39" i="1"/>
  <c r="W39" i="1"/>
  <c r="AC39" i="1"/>
  <c r="AI39" i="1"/>
  <c r="Q40" i="1"/>
  <c r="W40" i="1"/>
  <c r="AC40" i="1"/>
  <c r="AI40" i="1"/>
  <c r="P41" i="1"/>
  <c r="Q31" i="1"/>
  <c r="V41" i="1"/>
  <c r="W34" i="1"/>
  <c r="AB41" i="1"/>
  <c r="AC30" i="1"/>
  <c r="AH42" i="1"/>
  <c r="AI32" i="1"/>
  <c r="E5" i="6"/>
  <c r="R5" i="6"/>
  <c r="E6" i="6"/>
  <c r="R6" i="6"/>
  <c r="E8" i="6"/>
  <c r="R8" i="6"/>
  <c r="R9" i="6"/>
  <c r="E11" i="6"/>
  <c r="R11" i="6"/>
  <c r="R12" i="6"/>
  <c r="R14" i="6"/>
  <c r="E15" i="6"/>
  <c r="R15" i="6"/>
  <c r="R16" i="6"/>
  <c r="R17" i="6"/>
  <c r="R19" i="6"/>
  <c r="E20" i="6"/>
  <c r="R20" i="6"/>
  <c r="E21" i="6"/>
  <c r="R21" i="6"/>
  <c r="R22" i="6"/>
  <c r="R23" i="6"/>
  <c r="E24" i="6"/>
  <c r="D25" i="6"/>
  <c r="E25" i="6"/>
  <c r="R25" i="6"/>
  <c r="R26" i="6"/>
  <c r="Q28" i="6"/>
  <c r="R7" i="6"/>
  <c r="L35" i="6"/>
  <c r="R35" i="6"/>
  <c r="E36" i="6"/>
  <c r="R36" i="6"/>
  <c r="L38" i="6"/>
  <c r="R38" i="6"/>
  <c r="R39" i="6"/>
  <c r="E41" i="6"/>
  <c r="L41" i="6"/>
  <c r="R41" i="6"/>
  <c r="L42" i="6"/>
  <c r="R42" i="6"/>
  <c r="L43" i="6"/>
  <c r="R43" i="6"/>
  <c r="L44" i="6"/>
  <c r="R44" i="6"/>
  <c r="L45" i="6"/>
  <c r="R45" i="6"/>
  <c r="R46" i="6"/>
  <c r="D47" i="6"/>
  <c r="E35" i="6"/>
  <c r="L48" i="6"/>
  <c r="R48" i="6"/>
  <c r="L49" i="6"/>
  <c r="R49" i="6"/>
  <c r="L50" i="6"/>
  <c r="R50" i="6"/>
  <c r="L51" i="6"/>
  <c r="R51" i="6"/>
  <c r="L52" i="6"/>
  <c r="R52" i="6"/>
  <c r="L53" i="6"/>
  <c r="R53" i="6"/>
  <c r="R55" i="6"/>
  <c r="R56" i="6"/>
  <c r="L57" i="6"/>
  <c r="R57" i="6"/>
  <c r="K58" i="6"/>
  <c r="L36" i="6"/>
  <c r="Q58" i="6"/>
  <c r="R37" i="6"/>
  <c r="K30" i="1"/>
  <c r="Q37" i="2"/>
  <c r="Q35" i="2"/>
  <c r="AC33" i="2"/>
  <c r="E33" i="2"/>
  <c r="K32" i="2"/>
  <c r="AC31" i="2"/>
  <c r="E31" i="2"/>
  <c r="K30" i="2"/>
  <c r="K28" i="2"/>
  <c r="AC27" i="2"/>
  <c r="E27" i="2"/>
  <c r="K26" i="2"/>
  <c r="AC25" i="2"/>
  <c r="K17" i="2"/>
  <c r="K15" i="2"/>
  <c r="AC12" i="2"/>
  <c r="E12" i="2"/>
  <c r="K9" i="2"/>
  <c r="AC8" i="2"/>
  <c r="E8" i="2"/>
  <c r="Q36" i="4"/>
  <c r="W20" i="4"/>
  <c r="Q15" i="4"/>
  <c r="W12" i="1"/>
  <c r="Q36" i="2"/>
  <c r="K35" i="2"/>
  <c r="Q34" i="2"/>
  <c r="AC32" i="2"/>
  <c r="AC30" i="2"/>
  <c r="AC28" i="2"/>
  <c r="Q17" i="2"/>
  <c r="W16" i="2"/>
  <c r="K16" i="2"/>
  <c r="E15" i="2"/>
  <c r="W14" i="2"/>
  <c r="K14" i="2"/>
  <c r="AC13" i="2"/>
  <c r="E13" i="2"/>
  <c r="W12" i="2"/>
  <c r="K12" i="2"/>
  <c r="AC23" i="4"/>
  <c r="X29" i="6"/>
  <c r="AC16" i="2"/>
  <c r="K33" i="2"/>
  <c r="AC9" i="2"/>
  <c r="W10" i="2"/>
  <c r="W19" i="2"/>
  <c r="Q18" i="2"/>
  <c r="AI8" i="3"/>
  <c r="AI6" i="3"/>
  <c r="E14" i="6"/>
  <c r="E16" i="6"/>
  <c r="E7" i="6"/>
  <c r="R58" i="6"/>
  <c r="E22" i="6"/>
  <c r="E9" i="6"/>
  <c r="E23" i="6"/>
  <c r="R18" i="6"/>
  <c r="E17" i="6"/>
  <c r="E42" i="6"/>
  <c r="X7" i="6"/>
  <c r="X13" i="6"/>
  <c r="E10" i="6"/>
  <c r="E19" i="6"/>
  <c r="L58" i="6"/>
  <c r="X11" i="6"/>
  <c r="X16" i="6"/>
  <c r="X20" i="6"/>
  <c r="L56" i="6"/>
  <c r="E44" i="6"/>
  <c r="D30" i="7"/>
  <c r="D31" i="7"/>
  <c r="D32" i="7"/>
  <c r="D29" i="7"/>
  <c r="D27" i="7"/>
  <c r="D28" i="7"/>
  <c r="D25" i="7"/>
  <c r="D26" i="7"/>
  <c r="D24" i="7"/>
  <c r="D23" i="7"/>
  <c r="D22" i="7"/>
  <c r="D20" i="7"/>
  <c r="D18" i="7"/>
  <c r="D19" i="7"/>
  <c r="D17" i="7"/>
  <c r="D16" i="7"/>
  <c r="D13" i="7"/>
  <c r="D14" i="7"/>
  <c r="D12" i="7"/>
  <c r="D10" i="7"/>
  <c r="D7" i="7"/>
  <c r="D5" i="7"/>
  <c r="E43" i="6"/>
  <c r="R40" i="6"/>
  <c r="R13" i="6"/>
  <c r="E40" i="6"/>
  <c r="E47" i="6"/>
  <c r="R47" i="6"/>
  <c r="E39" i="6"/>
  <c r="R54" i="6"/>
  <c r="E45" i="6"/>
  <c r="R10" i="6"/>
  <c r="L39" i="6"/>
  <c r="E13" i="6"/>
  <c r="E37" i="6"/>
  <c r="L54" i="6"/>
  <c r="E12" i="6"/>
  <c r="E18" i="6"/>
  <c r="E38" i="6"/>
  <c r="R24" i="6"/>
  <c r="X52" i="6"/>
  <c r="X56" i="6"/>
  <c r="X39" i="6"/>
  <c r="X53" i="6"/>
  <c r="X43" i="6"/>
  <c r="X40" i="6"/>
  <c r="X35" i="6"/>
  <c r="X45" i="6"/>
  <c r="X36" i="6"/>
  <c r="X37" i="6"/>
  <c r="X38" i="6"/>
  <c r="X54" i="6"/>
  <c r="X41" i="6"/>
  <c r="L55" i="6"/>
  <c r="X26" i="6"/>
  <c r="L37" i="6"/>
  <c r="L46" i="6"/>
  <c r="Q20" i="1"/>
  <c r="E8" i="1"/>
  <c r="E9" i="1"/>
  <c r="Q11" i="1"/>
  <c r="W8" i="1"/>
  <c r="W10" i="1"/>
  <c r="W9" i="1"/>
  <c r="E31" i="1"/>
  <c r="W11" i="1"/>
  <c r="K34" i="1"/>
  <c r="E7" i="1"/>
  <c r="E12" i="1"/>
  <c r="AO29" i="1"/>
  <c r="W15" i="1"/>
  <c r="K10" i="1"/>
  <c r="W30" i="1"/>
  <c r="W31" i="1"/>
  <c r="E10" i="1"/>
  <c r="W29" i="1"/>
  <c r="K8" i="1"/>
  <c r="Q9" i="1"/>
  <c r="AC12" i="1"/>
  <c r="K14" i="1"/>
  <c r="K31" i="1"/>
  <c r="AI10" i="1"/>
  <c r="AI31" i="1"/>
  <c r="AO21" i="1"/>
  <c r="AI8" i="1"/>
  <c r="Q34" i="1"/>
  <c r="AO17" i="1"/>
  <c r="AI7" i="1"/>
  <c r="AI9" i="1"/>
  <c r="AC20" i="1"/>
  <c r="AI33" i="1"/>
  <c r="Q8" i="1"/>
  <c r="E11" i="1"/>
  <c r="AI30" i="1"/>
  <c r="Q35" i="1"/>
  <c r="AI41" i="1"/>
  <c r="AI16" i="1"/>
  <c r="AI34" i="1"/>
  <c r="AC32" i="1"/>
  <c r="E33" i="1"/>
  <c r="AC19" i="1"/>
  <c r="K7" i="1"/>
  <c r="Q7" i="1"/>
  <c r="AC8" i="1"/>
  <c r="Q10" i="1"/>
  <c r="AO15" i="1"/>
  <c r="AO20" i="1"/>
  <c r="AO23" i="1"/>
  <c r="Q19" i="1"/>
  <c r="E30" i="1"/>
  <c r="AC7" i="1"/>
  <c r="Q12" i="1"/>
  <c r="E36" i="1"/>
  <c r="AO10" i="1"/>
  <c r="AI47" i="3"/>
  <c r="Q8" i="3"/>
  <c r="Q12" i="3"/>
  <c r="Q34" i="3"/>
  <c r="Q42" i="3"/>
  <c r="W12" i="3"/>
  <c r="K14" i="3"/>
  <c r="W18" i="3"/>
  <c r="E6" i="3"/>
  <c r="W14" i="3"/>
  <c r="W22" i="3"/>
  <c r="W7" i="3"/>
  <c r="AC44" i="3"/>
  <c r="E20" i="3"/>
  <c r="E17" i="3"/>
  <c r="W26" i="3"/>
  <c r="E8" i="3"/>
  <c r="W17" i="3"/>
  <c r="W9" i="3"/>
  <c r="W8" i="3"/>
  <c r="E19" i="3"/>
  <c r="E35" i="3"/>
  <c r="E43" i="3"/>
  <c r="K12" i="3"/>
  <c r="AI46" i="3"/>
  <c r="K16" i="3"/>
  <c r="K22" i="3"/>
  <c r="E38" i="3"/>
  <c r="W41" i="3"/>
  <c r="E47" i="3"/>
  <c r="Q25" i="3"/>
  <c r="E37" i="3"/>
  <c r="E48" i="3"/>
  <c r="AC8" i="3"/>
  <c r="Q16" i="3"/>
  <c r="Q37" i="3"/>
  <c r="W50" i="3"/>
  <c r="Q9" i="3"/>
  <c r="W25" i="3"/>
  <c r="AI34" i="3"/>
  <c r="BA28" i="3"/>
  <c r="Q17" i="3"/>
  <c r="E36" i="3"/>
  <c r="Q6" i="3"/>
  <c r="AC17" i="3"/>
  <c r="Q14" i="3"/>
  <c r="AC35" i="3"/>
  <c r="Q51" i="3"/>
  <c r="W51" i="3"/>
  <c r="W34" i="4"/>
  <c r="W47" i="4"/>
  <c r="Q11" i="4"/>
  <c r="W17" i="4"/>
  <c r="Q22" i="4"/>
  <c r="Q16" i="4"/>
  <c r="W32" i="4"/>
  <c r="Q7" i="4"/>
  <c r="Q10" i="4"/>
  <c r="Q23" i="4"/>
  <c r="W38" i="4"/>
  <c r="Q9" i="4"/>
  <c r="K9" i="4"/>
  <c r="AI18" i="4"/>
  <c r="K11" i="4"/>
  <c r="AC22" i="4"/>
  <c r="AC7" i="4"/>
  <c r="Q46" i="4"/>
  <c r="W22" i="4"/>
  <c r="AI22" i="4"/>
  <c r="AC13" i="4"/>
  <c r="AC30" i="4"/>
  <c r="E8" i="4"/>
  <c r="E10" i="4"/>
  <c r="AC16" i="4"/>
  <c r="E7" i="4"/>
  <c r="AC9" i="4"/>
  <c r="W16" i="4"/>
  <c r="AC32" i="4"/>
  <c r="E17" i="4"/>
  <c r="W7" i="4"/>
  <c r="W21" i="4"/>
  <c r="W23" i="4"/>
  <c r="K36" i="4"/>
  <c r="E9" i="4"/>
  <c r="Q13" i="4"/>
  <c r="W18" i="4"/>
  <c r="W29" i="4"/>
  <c r="W46" i="4"/>
  <c r="AI7" i="4"/>
  <c r="K29" i="4"/>
  <c r="K46" i="4"/>
  <c r="Q30" i="4"/>
  <c r="AC38" i="4"/>
  <c r="K39" i="4"/>
  <c r="W9" i="4"/>
  <c r="K13" i="4"/>
  <c r="AC18" i="4"/>
  <c r="K34" i="4"/>
  <c r="Q45" i="4"/>
  <c r="K8" i="4"/>
  <c r="W10" i="4"/>
  <c r="AC21" i="4"/>
  <c r="E30" i="4"/>
  <c r="AC34" i="4"/>
  <c r="E40" i="4"/>
  <c r="E46" i="4"/>
  <c r="AC47" i="4"/>
  <c r="Q32" i="4"/>
  <c r="AC36" i="4"/>
  <c r="K45" i="4"/>
  <c r="S9" i="5"/>
  <c r="AJ9" i="5"/>
  <c r="AL9" i="5"/>
  <c r="G62" i="5"/>
  <c r="AV9" i="5"/>
  <c r="Z9" i="5"/>
  <c r="AW9" i="5"/>
  <c r="AM9" i="5"/>
  <c r="K18" i="3"/>
  <c r="AC9" i="3"/>
  <c r="K9" i="3"/>
  <c r="AC33" i="3"/>
  <c r="AC34" i="3"/>
  <c r="Q36" i="3"/>
  <c r="Q40" i="3"/>
  <c r="Q43" i="3"/>
  <c r="AC46" i="3"/>
  <c r="AC20" i="3"/>
  <c r="AC43" i="3"/>
  <c r="AC45" i="3"/>
  <c r="AC47" i="3"/>
  <c r="AI35" i="3"/>
  <c r="W54" i="3"/>
  <c r="AO20" i="2"/>
  <c r="Q9" i="2"/>
  <c r="Q14" i="2"/>
  <c r="E37" i="2"/>
  <c r="E17" i="2"/>
  <c r="E28" i="2"/>
  <c r="E30" i="2"/>
  <c r="E32" i="2"/>
  <c r="E34" i="2"/>
  <c r="Q8" i="2"/>
  <c r="Q12" i="2"/>
  <c r="Q19" i="2"/>
  <c r="E14" i="2"/>
  <c r="E16" i="2"/>
  <c r="E18" i="2"/>
  <c r="W26" i="2"/>
  <c r="W32" i="2"/>
  <c r="W39" i="2"/>
  <c r="AI18" i="2"/>
  <c r="K38" i="2"/>
  <c r="AC39" i="2"/>
  <c r="AC19" i="2"/>
  <c r="K18" i="2"/>
  <c r="AI39" i="2"/>
  <c r="E38" i="2"/>
  <c r="Q39" i="2"/>
  <c r="L40" i="6"/>
  <c r="L47" i="6"/>
  <c r="Q33" i="1"/>
  <c r="R28" i="6"/>
  <c r="AI6" i="1"/>
  <c r="E9" i="3"/>
  <c r="E18" i="3"/>
  <c r="AI11" i="4"/>
  <c r="X6" i="6"/>
  <c r="X10" i="6"/>
  <c r="X14" i="6"/>
  <c r="X30" i="6"/>
  <c r="X28" i="6"/>
  <c r="AO7" i="1"/>
  <c r="AO30" i="1"/>
  <c r="AI18" i="3"/>
  <c r="AI14" i="3"/>
  <c r="AI37" i="3"/>
  <c r="AC7" i="3"/>
  <c r="K23" i="3"/>
  <c r="K21" i="3"/>
  <c r="AI8" i="2"/>
  <c r="AI12" i="2"/>
  <c r="AI16" i="2"/>
  <c r="AO8" i="1"/>
  <c r="AI17" i="3"/>
  <c r="AI9" i="3"/>
  <c r="AI9" i="2"/>
  <c r="AI12" i="3"/>
  <c r="AI7" i="3"/>
  <c r="Q9" i="5"/>
  <c r="AH9" i="5"/>
  <c r="AT9" i="5"/>
  <c r="AS9" i="5"/>
  <c r="AI9" i="5"/>
  <c r="P9" i="5"/>
  <c r="T9" i="5"/>
  <c r="O9" i="5"/>
  <c r="AA9" i="5"/>
  <c r="AK9" i="5"/>
  <c r="R9" i="5"/>
  <c r="AU9" i="5"/>
  <c r="Y9" i="5"/>
  <c r="AI6" i="4"/>
  <c r="AI30" i="4"/>
  <c r="AI32" i="4"/>
  <c r="AI36" i="4"/>
  <c r="AI46" i="4"/>
  <c r="D15" i="7"/>
  <c r="D21" i="7"/>
  <c r="D6" i="7"/>
  <c r="D9" i="7"/>
  <c r="D11" i="7"/>
  <c r="D8" i="7"/>
  <c r="D4" i="7"/>
  <c r="D2" i="7"/>
  <c r="K22" i="4"/>
  <c r="AI9" i="4"/>
  <c r="K7" i="4"/>
  <c r="E22" i="4"/>
  <c r="AI10" i="4"/>
  <c r="K16" i="4"/>
  <c r="K37" i="1"/>
  <c r="W41" i="1"/>
  <c r="K18" i="1"/>
  <c r="W21" i="1"/>
  <c r="AO42" i="1"/>
  <c r="AI42" i="1"/>
  <c r="E13" i="1"/>
  <c r="E37" i="1"/>
  <c r="Q41" i="1"/>
  <c r="AI22" i="1"/>
  <c r="AC22" i="1"/>
  <c r="Q21" i="1"/>
  <c r="AO25" i="1"/>
  <c r="W28" i="3"/>
  <c r="Q27" i="3"/>
  <c r="Q53" i="3"/>
  <c r="E49" i="3"/>
  <c r="AI54" i="3"/>
  <c r="AC28" i="3"/>
  <c r="AC54" i="3"/>
  <c r="K25" i="3"/>
  <c r="E25" i="3"/>
  <c r="AI20" i="2"/>
  <c r="AI28" i="3"/>
</calcChain>
</file>

<file path=xl/comments1.xml><?xml version="1.0" encoding="utf-8"?>
<comments xmlns="http://schemas.openxmlformats.org/spreadsheetml/2006/main">
  <authors>
    <author>Paul Baumgart</author>
    <author>New User</author>
    <author>ISD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>Paul Baumgart:</t>
        </r>
        <r>
          <rPr>
            <sz val="8"/>
            <color indexed="81"/>
            <rFont val="Tahoma"/>
            <family val="2"/>
          </rPr>
          <t xml:space="preserve">
changed to Frontage Rd. location in 2005</t>
        </r>
      </text>
    </comment>
    <comment ref="C19" authorId="1" shapeId="0">
      <text>
        <r>
          <rPr>
            <b/>
            <sz val="8"/>
            <color indexed="81"/>
            <rFont val="Tahoma"/>
            <family val="2"/>
          </rPr>
          <t>New User:</t>
        </r>
        <r>
          <rPr>
            <sz val="8"/>
            <color indexed="81"/>
            <rFont val="Tahoma"/>
            <family val="2"/>
          </rPr>
          <t xml:space="preserve">
Apple Creek changes sampling site from 04 to 05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</rPr>
          <t>Paul Baumgart:</t>
        </r>
        <r>
          <rPr>
            <sz val="8"/>
            <color indexed="81"/>
            <rFont val="Tahoma"/>
            <family val="2"/>
          </rPr>
          <t xml:space="preserve">
changed to Frontage Rd. location in 2005</t>
        </r>
      </text>
    </comment>
    <comment ref="C29" authorId="1" shapeId="0">
      <text>
        <r>
          <rPr>
            <b/>
            <sz val="8"/>
            <color indexed="81"/>
            <rFont val="Tahoma"/>
            <family val="2"/>
          </rPr>
          <t>New User:</t>
        </r>
        <r>
          <rPr>
            <sz val="8"/>
            <color indexed="81"/>
            <rFont val="Tahoma"/>
            <family val="2"/>
          </rPr>
          <t xml:space="preserve">
Apple Creek changes sampling site from 04 to 05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Paul Baumgart:</t>
        </r>
        <r>
          <rPr>
            <sz val="8"/>
            <color indexed="81"/>
            <rFont val="Tahoma"/>
            <family val="2"/>
          </rPr>
          <t xml:space="preserve">
changed to Frontage Rd. location in 2005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New User:</t>
        </r>
        <r>
          <rPr>
            <sz val="8"/>
            <color indexed="81"/>
            <rFont val="Tahoma"/>
            <family val="2"/>
          </rPr>
          <t xml:space="preserve">
Apple Creek changes sampling site from 04 to 05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</rPr>
          <t>Paul Baumgart:</t>
        </r>
        <r>
          <rPr>
            <sz val="8"/>
            <color indexed="81"/>
            <rFont val="Tahoma"/>
            <family val="2"/>
          </rPr>
          <t xml:space="preserve">
changed to Frontage Rd. location in 2005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</rPr>
          <t>New User:</t>
        </r>
        <r>
          <rPr>
            <sz val="8"/>
            <color indexed="81"/>
            <rFont val="Tahoma"/>
            <family val="2"/>
          </rPr>
          <t xml:space="preserve">
Apple Creek changes sampling site from 04 to 05</t>
        </r>
      </text>
    </comment>
    <comment ref="F56" authorId="2" shapeId="0">
      <text>
        <r>
          <rPr>
            <b/>
            <sz val="8"/>
            <color indexed="81"/>
            <rFont val="Tahoma"/>
            <family val="2"/>
          </rPr>
          <t>ISD:</t>
        </r>
        <r>
          <rPr>
            <sz val="8"/>
            <color indexed="81"/>
            <rFont val="Tahoma"/>
            <family val="2"/>
          </rPr>
          <t xml:space="preserve">
P.B. changed, was wrong (3.0)</t>
        </r>
      </text>
    </comment>
    <comment ref="C60" authorId="0" shapeId="0">
      <text>
        <r>
          <rPr>
            <b/>
            <sz val="8"/>
            <color indexed="81"/>
            <rFont val="Tahoma"/>
            <family val="2"/>
          </rPr>
          <t>Paul Baumgart:</t>
        </r>
        <r>
          <rPr>
            <sz val="8"/>
            <color indexed="81"/>
            <rFont val="Tahoma"/>
            <family val="2"/>
          </rPr>
          <t xml:space="preserve">
changed to Frontage Rd. location in 2005</t>
        </r>
      </text>
    </comment>
    <comment ref="C61" authorId="1" shapeId="0">
      <text>
        <r>
          <rPr>
            <b/>
            <sz val="8"/>
            <color indexed="81"/>
            <rFont val="Tahoma"/>
            <family val="2"/>
          </rPr>
          <t>New User:</t>
        </r>
        <r>
          <rPr>
            <sz val="8"/>
            <color indexed="81"/>
            <rFont val="Tahoma"/>
            <family val="2"/>
          </rPr>
          <t xml:space="preserve">
Apple Creek changes sampling site from 04 to 05</t>
        </r>
      </text>
    </comment>
  </commentList>
</comments>
</file>

<file path=xl/sharedStrings.xml><?xml version="1.0" encoding="utf-8"?>
<sst xmlns="http://schemas.openxmlformats.org/spreadsheetml/2006/main" count="8055" uniqueCount="302">
  <si>
    <t>Slugs</t>
  </si>
  <si>
    <t>Baird Creek - Superior Road: August 2, 2007 (BRD-MST-060)</t>
  </si>
  <si>
    <t>Riffle Beetle Larva</t>
  </si>
  <si>
    <t>Baird Creek - Northview Road: August 2, 2007 (BRD-MST-090)</t>
  </si>
  <si>
    <t>Caddisfly Larva</t>
  </si>
  <si>
    <t>Water Scavenger Beetle</t>
  </si>
  <si>
    <t>Caddisfly larva</t>
  </si>
  <si>
    <t>Apple Creek - Detention Pond Out: July 17, 2007</t>
  </si>
  <si>
    <t>Blackfly Larva</t>
  </si>
  <si>
    <t>Spring Brook - CTH E: May 17, 2007 (SBR-MST-020)</t>
  </si>
  <si>
    <t>Spring Brook - 9th Street: May 17, 2007 (SBR-MST-030)</t>
  </si>
  <si>
    <t xml:space="preserve">Damselfly </t>
  </si>
  <si>
    <t>Individual Charts and Data Tables on following pages</t>
  </si>
  <si>
    <t>Unable to sample, no water flow</t>
  </si>
  <si>
    <t>Pouch Snails</t>
  </si>
  <si>
    <t>Gilled Snails</t>
  </si>
  <si>
    <t>Orb/Gilled Snails</t>
  </si>
  <si>
    <t>Mayfly Larva</t>
  </si>
  <si>
    <t>NOTE: August 2, 2007 Baird Northview Rd. Data BELOW, NOT VALID (flow too low to collect from riffles)</t>
  </si>
  <si>
    <t>Campground - Frontage Rd.</t>
  </si>
  <si>
    <t>Duck Creek - CTH FF: July 17, 2007 (DUK-MST-050)</t>
  </si>
  <si>
    <t>Duck Creek - Overland Road: July 17, 2007 (DUK-MST-060)</t>
  </si>
  <si>
    <t>Note: Low flow and riffle was hard to complete</t>
  </si>
  <si>
    <t>Apple Creek - Detention Pond Out: July 10, 2008</t>
  </si>
  <si>
    <t>Bloodworm</t>
  </si>
  <si>
    <t>Freshwater mussel</t>
  </si>
  <si>
    <t>Pouch Snail</t>
  </si>
  <si>
    <t>Duck Creek - Overland Road: July 9, 2008 (DUK-MST-060)</t>
  </si>
  <si>
    <t>Duck Creek - CTH FF: July 9, 2008 (DUK-MST-050)</t>
  </si>
  <si>
    <t>Baird Creek - Superior Road: July 16, 2008 (BRD-MST-060)</t>
  </si>
  <si>
    <t>Spring Brook - 9th Street: October 8, 2005 (SBR-MST-030)</t>
  </si>
  <si>
    <t>Index score</t>
  </si>
  <si>
    <t>Baird Creek - Superior Road: June 25, 2004 (BRD-MST-060)</t>
  </si>
  <si>
    <t>Baird Creek - Superior Road: July 20, 2005 (BRD-MST-060)</t>
  </si>
  <si>
    <t>Baird Creek - Northview Road: June 25, 2004 (BRD-MST-090)</t>
  </si>
  <si>
    <t>Duck Creek - CTH FF: June 30, 2004 (DUK-MST-050)</t>
  </si>
  <si>
    <t>Duck Creek - CTH FF: July 12, 2005 (DUK-MST-050)</t>
  </si>
  <si>
    <t>Duck Creek - Overland Road: July 12, 2005 (DUK-MST-060)</t>
  </si>
  <si>
    <t>Duck Creek - Overland Road: June 30, 2004 (DUK-MST-060)</t>
  </si>
  <si>
    <t>Spring Brook - CTH E: July 21, 2004 (SBR-MST-020)</t>
  </si>
  <si>
    <t>Spring Brook - 9th Street: July 21, 2004 (SBR-MST-030)</t>
  </si>
  <si>
    <t>Apple Creek - Detention Pond Out: July 26, 2006</t>
  </si>
  <si>
    <t>Baird Creek - Superior Road: July 11, 2006 (BRD-MST-060)</t>
  </si>
  <si>
    <t>Tubifex Worms</t>
  </si>
  <si>
    <t>Housefly Larvae</t>
  </si>
  <si>
    <t>Baird Creek - Northview Road: July 11, 2006 (BRD-MST-090)</t>
  </si>
  <si>
    <t>Spring Brook - CTH E: October 14, 2006 (SBR-MST-020)</t>
  </si>
  <si>
    <t>Spring Brook - 9th Street: October 14, 2006 (SBR-MST-030)</t>
  </si>
  <si>
    <t>Spring Brook - CTH E: July 24, 2006 (SBR-MST-020)</t>
  </si>
  <si>
    <t>Spring Brook - 9th Street: July 24, 2006 (SBR-MST-030)</t>
  </si>
  <si>
    <t>ASH-MST-120</t>
  </si>
  <si>
    <t>Cladocera</t>
  </si>
  <si>
    <t>Water Flea</t>
  </si>
  <si>
    <t>Oligochaeta</t>
  </si>
  <si>
    <t>Tulifex</t>
  </si>
  <si>
    <t>Nematoda</t>
  </si>
  <si>
    <t>Roundworm</t>
  </si>
  <si>
    <t>Duck Creek - CTH FF: July 12, 2006 (DUK-MST-050)</t>
  </si>
  <si>
    <t>Duck Creek - Overland Road: July 12, 2006 (DUK-MST-060)</t>
  </si>
  <si>
    <t>Molluska</t>
  </si>
  <si>
    <t>Fingernail Clam</t>
  </si>
  <si>
    <t>S. Branch - Detention Out</t>
  </si>
  <si>
    <t>Ashwaubenon Creek</t>
  </si>
  <si>
    <t>Little Rapids Road</t>
  </si>
  <si>
    <t>ASH-MST-130</t>
  </si>
  <si>
    <t>Citizen Biotic Index Score</t>
  </si>
  <si>
    <t>Blood Worm</t>
  </si>
  <si>
    <t>Crawling Water Beetle</t>
  </si>
  <si>
    <t>Pulmonata</t>
  </si>
  <si>
    <t>SiteID</t>
  </si>
  <si>
    <t>Taxon</t>
  </si>
  <si>
    <t>Common Name</t>
  </si>
  <si>
    <t>Total in Sample</t>
  </si>
  <si>
    <t>Percent of Sample</t>
  </si>
  <si>
    <t>Diptera</t>
  </si>
  <si>
    <t>Ephemeroptera</t>
  </si>
  <si>
    <t>Isopoda</t>
  </si>
  <si>
    <t>Coleoptera</t>
  </si>
  <si>
    <t>Mayfly</t>
  </si>
  <si>
    <t xml:space="preserve">Blackfly </t>
  </si>
  <si>
    <t>Aquatic Sowbug</t>
  </si>
  <si>
    <t>Leech</t>
  </si>
  <si>
    <t>Riffle Beetle</t>
  </si>
  <si>
    <t>Totals</t>
  </si>
  <si>
    <t>Caddisfly</t>
  </si>
  <si>
    <t>Spring Brook</t>
  </si>
  <si>
    <t>SBR-MST-020</t>
  </si>
  <si>
    <t>Amphipoda</t>
  </si>
  <si>
    <t>Scud</t>
  </si>
  <si>
    <t>Gastropoda</t>
  </si>
  <si>
    <t>Snails</t>
  </si>
  <si>
    <t>Hirundinea</t>
  </si>
  <si>
    <t>Decapoda</t>
  </si>
  <si>
    <t>Crayfish</t>
  </si>
  <si>
    <t>SBR-MST-030</t>
  </si>
  <si>
    <t>Plecoptera</t>
  </si>
  <si>
    <t>Stonefly</t>
  </si>
  <si>
    <t>Duck Creek</t>
  </si>
  <si>
    <t>DUK-MST-060</t>
  </si>
  <si>
    <t>Tricoptera</t>
  </si>
  <si>
    <t>Midge Larva</t>
  </si>
  <si>
    <t>Bivalva</t>
  </si>
  <si>
    <t>Clam</t>
  </si>
  <si>
    <t>DUK-MST-050</t>
  </si>
  <si>
    <t>Baird Creek</t>
  </si>
  <si>
    <t>BRD-MST-090</t>
  </si>
  <si>
    <t>BRD-MST-060</t>
  </si>
  <si>
    <t>Hemiptera</t>
  </si>
  <si>
    <t>Water Strider</t>
  </si>
  <si>
    <t>Odonata</t>
  </si>
  <si>
    <t>Damselfly Larva</t>
  </si>
  <si>
    <t>Mosquito Larva</t>
  </si>
  <si>
    <t>Water Penny</t>
  </si>
  <si>
    <t>Apple Creek</t>
  </si>
  <si>
    <t>APP-MST-040</t>
  </si>
  <si>
    <t>Water Boatman</t>
  </si>
  <si>
    <t>APP-SBR-130</t>
  </si>
  <si>
    <t>APP-MST-030</t>
  </si>
  <si>
    <t>Cranefly larva</t>
  </si>
  <si>
    <t>APP-SBR-121</t>
  </si>
  <si>
    <t>Platyhelminthes</t>
  </si>
  <si>
    <t>Planaria</t>
  </si>
  <si>
    <t>Index Score</t>
  </si>
  <si>
    <t>Dragonfly nymph</t>
  </si>
  <si>
    <t>Pred. Diving Beetle</t>
  </si>
  <si>
    <t>Cranefly Larva</t>
  </si>
  <si>
    <t>Apple Creek - French Road: July 8, 2004</t>
  </si>
  <si>
    <t>Apple Creek - Detention Pond Out: July 11, 2005</t>
  </si>
  <si>
    <t>Blackfly</t>
  </si>
  <si>
    <t>Chironomid</t>
  </si>
  <si>
    <t>Cranefly</t>
  </si>
  <si>
    <t>Stream Name</t>
  </si>
  <si>
    <t>Site Location</t>
  </si>
  <si>
    <t>Date</t>
  </si>
  <si>
    <t>Audited</t>
  </si>
  <si>
    <t>Index</t>
  </si>
  <si>
    <t>Quality</t>
  </si>
  <si>
    <t>Group1</t>
  </si>
  <si>
    <t>Group2</t>
  </si>
  <si>
    <t>Group3</t>
  </si>
  <si>
    <t>Group4</t>
  </si>
  <si>
    <t>Campground - CTH U</t>
  </si>
  <si>
    <t>Yes</t>
  </si>
  <si>
    <t>S. Branch - French Road</t>
  </si>
  <si>
    <t>Superior Road</t>
  </si>
  <si>
    <t>Northview Road</t>
  </si>
  <si>
    <t>CTH FF</t>
  </si>
  <si>
    <t>Overland Road</t>
  </si>
  <si>
    <t>SPR-MST-020</t>
  </si>
  <si>
    <t>CTH E / 4th Street</t>
  </si>
  <si>
    <t>SPR-MST-030</t>
  </si>
  <si>
    <t>9th Street</t>
  </si>
  <si>
    <t>Summary Biotic Index and Tolerance Group Counts</t>
  </si>
  <si>
    <t>Spring Brook - CTH E: May 14, 2005 (SBR-MST-020)</t>
  </si>
  <si>
    <t>Spring Brook - 9th Street: May 14, 2005 (SBR-MST-030)</t>
  </si>
  <si>
    <t>Spring Brook - CTH E: October 8, 2005 (SBR-MST-020)</t>
  </si>
  <si>
    <t>Apple Creek - Detention Pond Out: August 6, 2009</t>
  </si>
  <si>
    <t>NOTE: Not accurate, very turbid - way too turbid - hard to find, so hard to see</t>
  </si>
  <si>
    <t>Duck Creek - CTH FF: July 22, 2009 (DUK-MST-050)</t>
  </si>
  <si>
    <t>Duck Creek - Overland Road: July 23, 2009 (DUK-MST-060)</t>
  </si>
  <si>
    <t>Tubifex worms</t>
  </si>
  <si>
    <t>Annelida</t>
  </si>
  <si>
    <t>Dobsonfly Larva</t>
  </si>
  <si>
    <t>Tubifex</t>
  </si>
  <si>
    <t>Spring Brook - CTH E: July 14, 2008 (SBR-MST-020)</t>
  </si>
  <si>
    <t>Spring Brook - 9th Street: July 14, 2008 (SBR-MST-030)</t>
  </si>
  <si>
    <t>NO</t>
  </si>
  <si>
    <t>Good</t>
  </si>
  <si>
    <t>Fair</t>
  </si>
  <si>
    <t>Poor</t>
  </si>
  <si>
    <t>Excellent</t>
  </si>
  <si>
    <t>2.6-3.5</t>
  </si>
  <si>
    <t>2.1-2.5</t>
  </si>
  <si>
    <t>1.0-2.0</t>
  </si>
  <si>
    <t>3.6 +</t>
  </si>
  <si>
    <t>Baird Creek - Superior Road: July 22, 2009 (BRD-MST-060)</t>
  </si>
  <si>
    <t>Baird Creek - Northview Road: May 12, 2009 (BRD-MST-090)</t>
  </si>
  <si>
    <t>Baird Creek - Northview Road: July 16, 2008 (BRD-MST-090)</t>
  </si>
  <si>
    <t/>
  </si>
  <si>
    <t>Tubifex worm</t>
  </si>
  <si>
    <t>Threadworm</t>
  </si>
  <si>
    <t>Megaloptera</t>
  </si>
  <si>
    <t>Bivalvia</t>
  </si>
  <si>
    <t>TOTAL</t>
  </si>
  <si>
    <t>APP-MST-130</t>
  </si>
  <si>
    <t>Flatworm</t>
  </si>
  <si>
    <t>Seed Shrimp</t>
  </si>
  <si>
    <t>Crustacea</t>
  </si>
  <si>
    <t>Water Mite</t>
  </si>
  <si>
    <t>Arachnida</t>
  </si>
  <si>
    <t>Duck Creek - CTH FF: July 26, 2011 (DUK-MST-050)</t>
  </si>
  <si>
    <t>Duck Creek - Overland Road: July 26, 2011 (DUK-MST-060)</t>
  </si>
  <si>
    <t>Caddisfly Larvae</t>
  </si>
  <si>
    <t>Blackfly Larvae</t>
  </si>
  <si>
    <t>Riffle Beetle Larvae</t>
  </si>
  <si>
    <t>Baird Creek - Superior Road: October 5, 2011 (BRD-MST-060)</t>
  </si>
  <si>
    <t>Dutchman's Creek</t>
  </si>
  <si>
    <t>Associated Bank</t>
  </si>
  <si>
    <t>Hidden Valley</t>
  </si>
  <si>
    <t>DUT-MST-380</t>
  </si>
  <si>
    <t>DUT-MST-110</t>
  </si>
  <si>
    <t>Trout Creek</t>
  </si>
  <si>
    <t>Oakridge Drive</t>
  </si>
  <si>
    <t>Preserve Bridge</t>
  </si>
  <si>
    <t>Apple Creek - French Road Macroinvertebrates: October 16, 2010</t>
  </si>
  <si>
    <t>ASH-MST-140</t>
  </si>
  <si>
    <t>Apple Creek - French Road Macroinvertebrates: August 2, 2011</t>
  </si>
  <si>
    <t>NOT USED IN SUMMARY CHARTS</t>
  </si>
  <si>
    <t>Baird Creek - Superior Road: May 12, 2009 (BRD-MST-060)</t>
  </si>
  <si>
    <t>Baird Creek - Superior Road Macroinvertebrates: July 29, 2010</t>
  </si>
  <si>
    <t>Baird Creek-Northview Road Macroinvertebrates: October 6, 2010</t>
  </si>
  <si>
    <t>Duck Creek - CTH FF: July 24, 2012 (DUK-MST-050)</t>
  </si>
  <si>
    <t>Duck Creek - Overland Road: July 24, 2012 (DUK-MST-060)</t>
  </si>
  <si>
    <t>Baird Creek - Superior Road: May 2, 2012 (BRD-MST-060)</t>
  </si>
  <si>
    <t>Midge Larvae</t>
  </si>
  <si>
    <t>Spring Brook - CTH E: August 2, 2010 (SBR-MST-020)</t>
  </si>
  <si>
    <t>Spring Brook - 9th Street: August 2, 2010 (SBR-MST-030)</t>
  </si>
  <si>
    <t>Spring Brook - CTH E: August 3, 2011 (SBR-MST-020)</t>
  </si>
  <si>
    <t>Spring Brook - 9th Street: August 3, 2011 (SBR-MST-030)</t>
  </si>
  <si>
    <t>Apple Creek - Below Campground: July 17, 2007</t>
  </si>
  <si>
    <t>Apple Creek - Below Campground: July 10, 2008</t>
  </si>
  <si>
    <t>Apple Creek - Below Campground: August 6, 2009</t>
  </si>
  <si>
    <t>Apple Creek - Below Campground: October 16, 2010</t>
  </si>
  <si>
    <t>Apple Creek - Below Campground: August 2, 2011</t>
  </si>
  <si>
    <t>Apple Creek - Below Campground: July 26, 2006</t>
  </si>
  <si>
    <t>Apple Creek - Below Campground: July 11, 2005</t>
  </si>
  <si>
    <t>Apple Creek - Below Campground: July 8, 2004</t>
  </si>
  <si>
    <t>Ashwaubenon Creek - Little Rapids Road: August 5, 2007</t>
  </si>
  <si>
    <t>Ashwaubenon Creek - Preserve Bridge: May 20, 2009</t>
  </si>
  <si>
    <t>Ashwaubenon Creek - Little Rapids Road: May 24, 2010</t>
  </si>
  <si>
    <t>Ashwaubenon Creek - Preserve Bridge: May 24, 2010</t>
  </si>
  <si>
    <t>Ashwaubenon Creek - Little Rapids Road: May 20, 2011 (Original Site)</t>
  </si>
  <si>
    <t>Ashwaubenon Creek - Little Rapids Road: May 20, 2011 (Site 2)</t>
  </si>
  <si>
    <t>Orb Snail</t>
  </si>
  <si>
    <t>Ashwaubenon Creek - Little Rapids Road: September 4, 2012</t>
  </si>
  <si>
    <t>Orb/Gilled Snail</t>
  </si>
  <si>
    <t>Ashwaubenon Creek - Little Rapids Road: August 4, 2006</t>
  </si>
  <si>
    <t>Ashwaubenon Creek - Little Rapids Road: July 29, 2008</t>
  </si>
  <si>
    <t>Creamery Road</t>
  </si>
  <si>
    <t>Ashwaubenon Creek - Creamery Road: August 3, 2006</t>
  </si>
  <si>
    <t>Ashwaubenon Creek - Creamery Road: August 5, 2007</t>
  </si>
  <si>
    <t>Ashwaubenon Creek - Creamery Road: July 29, 2008</t>
  </si>
  <si>
    <t>Ashwaubenon Creek - Creamery Road: May 19, 2009</t>
  </si>
  <si>
    <t>Ashwaubenon Creek - Creamery Road: May 24, 2010</t>
  </si>
  <si>
    <t>Ashwaubenon Creek - Creamery Road: May 20, 2011</t>
  </si>
  <si>
    <t>Ashwaubenon Creek - Creamery Road: September 3, 2012</t>
  </si>
  <si>
    <t>Dutchman's Creek - Associated Bank: August 12, 2012</t>
  </si>
  <si>
    <t>TOTALS</t>
  </si>
  <si>
    <t>Dutchman's Creek - Hidden Valley: August 12, 2012</t>
  </si>
  <si>
    <t>Tubifex Worm</t>
  </si>
  <si>
    <t>Trout Creek - Overland Road: August 2, 2012</t>
  </si>
  <si>
    <t>Trout Creek - Oakridge Drive: July 24, 2012</t>
  </si>
  <si>
    <t>TRO-MST-400</t>
  </si>
  <si>
    <t>TRO-SBR-110</t>
  </si>
  <si>
    <t xml:space="preserve">  </t>
  </si>
  <si>
    <t>This data is also available by querying the student online database (http://www.uwgb.edu/watershed/data/studentdata.htm)  macroinvertebrate</t>
  </si>
  <si>
    <t>kk Jan 2013</t>
  </si>
  <si>
    <t>kk Jan 2014</t>
  </si>
  <si>
    <t>Apple Creek - Below Campground: August 1, 2013</t>
  </si>
  <si>
    <t>Baird Creek - Superior Road: July 24, 2013 (BRD-MST-060)</t>
  </si>
  <si>
    <t>Trout Creek - Overland Road: July 31, 2013</t>
  </si>
  <si>
    <t>Trout Creek - Oakridge Drive: July 31, 2013</t>
  </si>
  <si>
    <t>Dutchman's Creek - Associated Bank: August 1, 2013</t>
  </si>
  <si>
    <t>Dutchman's Creek - Hidden Valley: August 1, 2013</t>
  </si>
  <si>
    <t>Duck Creek - CTH FF: July 24, 2013 (DUK-MST-050)</t>
  </si>
  <si>
    <t>Duck Creek - Overland Road: July 24, 2013 (DUK-MST-060)</t>
  </si>
  <si>
    <t>Spring Brook - CTH E: July 30, 2012 (SBR-MST-020)</t>
  </si>
  <si>
    <t>2004-2013 Data:</t>
  </si>
  <si>
    <t>Ashwaubenon Creek - Creamery Road: May 30, 2013</t>
  </si>
  <si>
    <t>Ashwaubenon Creek - Little Rapids Road: May 29, 2013</t>
  </si>
  <si>
    <t>water flea</t>
  </si>
  <si>
    <t>amp Jan 2014</t>
  </si>
  <si>
    <t>DUT-MST-131</t>
  </si>
  <si>
    <t>DUT-MST-132</t>
  </si>
  <si>
    <t>DUT-MST-133</t>
  </si>
  <si>
    <t>DUT-MST-134</t>
  </si>
  <si>
    <t>DUT-MST-135</t>
  </si>
  <si>
    <t>DUT-MST-136</t>
  </si>
  <si>
    <t>DUT-MST-137</t>
  </si>
  <si>
    <t>DUT-MST-138</t>
  </si>
  <si>
    <t>DUT-MST-139</t>
  </si>
  <si>
    <t>DUT-MST-140</t>
  </si>
  <si>
    <t>DUT-MST-141</t>
  </si>
  <si>
    <t>DUT-MST-142</t>
  </si>
  <si>
    <t>DUT-MST-143</t>
  </si>
  <si>
    <t>DUT-MST-144</t>
  </si>
  <si>
    <t>Dutchman's Creek - Associated Bank: July 28, 2014</t>
  </si>
  <si>
    <t>Dutchman's Creek - Hidden Valley: July 28, 2014</t>
  </si>
  <si>
    <t>Spring Brook - 9th Street: July 15, 2014 (SPR-MST-030)</t>
  </si>
  <si>
    <t>Baird Creek - Superior Road: September 30, 2014</t>
  </si>
  <si>
    <t>Spring Brook - 4th St. Gun Club: July 15, 2014 (SPR-MST-030)</t>
  </si>
  <si>
    <t>Trout Creek - Oak Ridge: July 23, 2014</t>
  </si>
  <si>
    <t xml:space="preserve">Caddisfly </t>
  </si>
  <si>
    <t xml:space="preserve">Mayfly </t>
  </si>
  <si>
    <t>Duck Creek - CTH FF: July 22, 2014 (DUK-MST-050)</t>
  </si>
  <si>
    <t>Duck Creek - Overland Road: July 22, 2014 (DUK-MST-060)</t>
  </si>
  <si>
    <t xml:space="preserve">Apple Creek - Frontage Road: August 1, 2014 </t>
  </si>
  <si>
    <t>Ashwaubenon Creek - Creamery Road: July 30, 2014</t>
  </si>
  <si>
    <t>Finger Nail Clams</t>
  </si>
  <si>
    <t>Ashwaubenon Creek - Little Rapids Road: July 30, 2014</t>
  </si>
  <si>
    <t>Updated:  1/10/2014 KK, 2/10/2015 WP</t>
  </si>
  <si>
    <t>WP 2/10/2015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</si>
</sst>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3.5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auto="1"/>
      </top>
      <bottom/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9" fontId="1" fillId="0" borderId="0" xfId="1" applyAlignment="1">
      <alignment horizontal="center" vertical="center"/>
    </xf>
    <xf numFmtId="9" fontId="1" fillId="0" borderId="2" xfId="1" applyBorder="1" applyAlignment="1">
      <alignment horizontal="center" vertical="center"/>
    </xf>
    <xf numFmtId="9" fontId="1" fillId="0" borderId="0" xfId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9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5" fillId="0" borderId="0" xfId="0" applyFont="1"/>
    <xf numFmtId="0" fontId="0" fillId="4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1" applyNumberFormat="1" applyFont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9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6" xfId="0" applyFont="1" applyBorder="1"/>
    <xf numFmtId="9" fontId="3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3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0" xfId="0" applyFont="1"/>
    <xf numFmtId="9" fontId="3" fillId="0" borderId="0" xfId="0" applyNumberFormat="1" applyFont="1"/>
    <xf numFmtId="9" fontId="3" fillId="0" borderId="2" xfId="0" applyNumberFormat="1" applyFont="1" applyBorder="1"/>
    <xf numFmtId="0" fontId="3" fillId="0" borderId="0" xfId="0" applyFont="1" applyBorder="1"/>
    <xf numFmtId="9" fontId="3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9" fontId="3" fillId="0" borderId="0" xfId="0" applyNumberFormat="1" applyFont="1" applyBorder="1"/>
    <xf numFmtId="0" fontId="8" fillId="0" borderId="0" xfId="0" applyFont="1"/>
    <xf numFmtId="0" fontId="0" fillId="0" borderId="0" xfId="0" applyBorder="1"/>
    <xf numFmtId="9" fontId="0" fillId="0" borderId="2" xfId="0" applyNumberFormat="1" applyBorder="1"/>
    <xf numFmtId="9" fontId="0" fillId="0" borderId="0" xfId="0" applyNumberFormat="1" applyBorder="1"/>
    <xf numFmtId="0" fontId="9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3" fillId="0" borderId="0" xfId="0" applyNumberFormat="1" applyFont="1" applyBorder="1" applyAlignment="1">
      <alignment horizontal="center"/>
    </xf>
    <xf numFmtId="15" fontId="0" fillId="0" borderId="0" xfId="0" applyNumberFormat="1" applyAlignment="1">
      <alignment vertical="center"/>
    </xf>
    <xf numFmtId="2" fontId="0" fillId="0" borderId="0" xfId="0" applyNumberFormat="1"/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4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2" fontId="3" fillId="4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14" fontId="3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wrapText="1"/>
    </xf>
    <xf numFmtId="14" fontId="3" fillId="6" borderId="3" xfId="0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2" fontId="3" fillId="6" borderId="3" xfId="0" applyNumberFormat="1" applyFont="1" applyFill="1" applyBorder="1" applyAlignment="1">
      <alignment horizontal="center" wrapText="1"/>
    </xf>
    <xf numFmtId="0" fontId="12" fillId="0" borderId="0" xfId="0" applyFont="1"/>
    <xf numFmtId="0" fontId="5" fillId="0" borderId="0" xfId="0" applyFont="1" applyAlignment="1">
      <alignment horizontal="left"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14" fontId="3" fillId="5" borderId="0" xfId="0" applyNumberFormat="1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9" fontId="0" fillId="5" borderId="0" xfId="0" applyNumberFormat="1" applyFill="1"/>
    <xf numFmtId="0" fontId="0" fillId="5" borderId="0" xfId="0" applyFill="1" applyBorder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 wrapText="1"/>
    </xf>
    <xf numFmtId="9" fontId="0" fillId="5" borderId="2" xfId="0" applyNumberFormat="1" applyFill="1" applyBorder="1"/>
    <xf numFmtId="0" fontId="7" fillId="5" borderId="0" xfId="0" applyFont="1" applyFill="1"/>
    <xf numFmtId="0" fontId="7" fillId="5" borderId="0" xfId="0" applyFont="1" applyFill="1" applyBorder="1" applyAlignment="1">
      <alignment horizontal="center" vertical="center" wrapText="1"/>
    </xf>
    <xf numFmtId="0" fontId="2" fillId="5" borderId="0" xfId="0" applyFont="1" applyFill="1"/>
    <xf numFmtId="9" fontId="0" fillId="5" borderId="0" xfId="0" applyNumberFormat="1" applyFill="1" applyAlignment="1">
      <alignment horizontal="center" vertical="center"/>
    </xf>
    <xf numFmtId="0" fontId="1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3" fillId="7" borderId="3" xfId="0" applyFont="1" applyFill="1" applyBorder="1" applyAlignment="1">
      <alignment wrapText="1"/>
    </xf>
    <xf numFmtId="14" fontId="3" fillId="7" borderId="3" xfId="0" applyNumberFormat="1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2" fontId="3" fillId="7" borderId="3" xfId="0" applyNumberFormat="1" applyFont="1" applyFill="1" applyBorder="1" applyAlignment="1">
      <alignment horizontal="center" wrapText="1"/>
    </xf>
    <xf numFmtId="0" fontId="0" fillId="8" borderId="0" xfId="0" applyFill="1" applyAlignment="1">
      <alignment vertical="center"/>
    </xf>
    <xf numFmtId="9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9" borderId="3" xfId="0" applyFont="1" applyFill="1" applyBorder="1" applyAlignment="1">
      <alignment wrapText="1"/>
    </xf>
    <xf numFmtId="14" fontId="3" fillId="9" borderId="3" xfId="0" applyNumberFormat="1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2" fontId="3" fillId="9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2" fontId="4" fillId="7" borderId="3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0" fillId="0" borderId="0" xfId="0" quotePrefix="1"/>
    <xf numFmtId="14" fontId="3" fillId="0" borderId="0" xfId="0" applyNumberFormat="1" applyFont="1" applyFill="1" applyBorder="1" applyAlignment="1">
      <alignment vertical="center" wrapText="1"/>
    </xf>
    <xf numFmtId="0" fontId="3" fillId="10" borderId="3" xfId="0" applyFont="1" applyFill="1" applyBorder="1" applyAlignment="1">
      <alignment wrapText="1"/>
    </xf>
    <xf numFmtId="0" fontId="3" fillId="10" borderId="7" xfId="0" applyFont="1" applyFill="1" applyBorder="1" applyAlignment="1">
      <alignment wrapText="1"/>
    </xf>
    <xf numFmtId="14" fontId="3" fillId="10" borderId="3" xfId="0" applyNumberFormat="1" applyFont="1" applyFill="1" applyBorder="1" applyAlignment="1">
      <alignment wrapText="1"/>
    </xf>
    <xf numFmtId="2" fontId="3" fillId="10" borderId="3" xfId="0" applyNumberFormat="1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3" fillId="0" borderId="2" xfId="0" applyFont="1" applyBorder="1"/>
    <xf numFmtId="0" fontId="3" fillId="0" borderId="0" xfId="0" applyFont="1"/>
    <xf numFmtId="9" fontId="3" fillId="0" borderId="0" xfId="0" applyNumberFormat="1" applyFont="1"/>
    <xf numFmtId="0" fontId="3" fillId="0" borderId="0" xfId="0" applyFont="1" applyBorder="1"/>
    <xf numFmtId="0" fontId="0" fillId="0" borderId="1" xfId="0" applyBorder="1" applyAlignment="1">
      <alignment horizontal="center" vertical="center" wrapText="1"/>
    </xf>
    <xf numFmtId="9" fontId="3" fillId="0" borderId="0" xfId="0" applyNumberFormat="1" applyFont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3" fillId="10" borderId="3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0" fontId="3" fillId="11" borderId="3" xfId="0" applyFont="1" applyFill="1" applyBorder="1" applyAlignment="1">
      <alignment wrapText="1"/>
    </xf>
    <xf numFmtId="0" fontId="3" fillId="11" borderId="7" xfId="0" applyFont="1" applyFill="1" applyBorder="1" applyAlignment="1">
      <alignment wrapText="1"/>
    </xf>
    <xf numFmtId="14" fontId="3" fillId="11" borderId="3" xfId="0" applyNumberFormat="1" applyFont="1" applyFill="1" applyBorder="1" applyAlignment="1">
      <alignment wrapText="1"/>
    </xf>
    <xf numFmtId="2" fontId="3" fillId="11" borderId="3" xfId="0" applyNumberFormat="1" applyFont="1" applyFill="1" applyBorder="1" applyAlignment="1">
      <alignment horizontal="center" wrapText="1"/>
    </xf>
    <xf numFmtId="9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8" xfId="0" applyFont="1" applyBorder="1"/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12" borderId="0" xfId="0" applyFill="1" applyAlignment="1">
      <alignment vertical="center"/>
    </xf>
    <xf numFmtId="0" fontId="18" fillId="0" borderId="0" xfId="0" applyFont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8" xfId="0" applyBorder="1"/>
    <xf numFmtId="0" fontId="7" fillId="0" borderId="8" xfId="0" applyFont="1" applyBorder="1"/>
    <xf numFmtId="2" fontId="7" fillId="0" borderId="8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2" fillId="13" borderId="0" xfId="0" applyFont="1" applyFill="1" applyAlignment="1">
      <alignment vertical="center"/>
    </xf>
    <xf numFmtId="2" fontId="7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4" fillId="0" borderId="2" xfId="0" applyFont="1" applyBorder="1"/>
    <xf numFmtId="2" fontId="3" fillId="0" borderId="0" xfId="0" applyNumberFormat="1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0" fillId="14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14" borderId="0" xfId="0" applyFill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/>
    <xf numFmtId="9" fontId="0" fillId="0" borderId="8" xfId="0" applyNumberFormat="1" applyBorder="1"/>
    <xf numFmtId="0" fontId="0" fillId="12" borderId="0" xfId="0" applyFill="1"/>
    <xf numFmtId="2" fontId="2" fillId="0" borderId="8" xfId="0" applyNumberFormat="1" applyFont="1" applyBorder="1"/>
    <xf numFmtId="2" fontId="7" fillId="5" borderId="8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/>
    <xf numFmtId="0" fontId="0" fillId="0" borderId="0" xfId="0" applyAlignment="1">
      <alignment horizontal="center" wrapText="1"/>
    </xf>
    <xf numFmtId="0" fontId="3" fillId="15" borderId="3" xfId="0" applyFont="1" applyFill="1" applyBorder="1" applyAlignment="1">
      <alignment wrapText="1"/>
    </xf>
    <xf numFmtId="0" fontId="3" fillId="15" borderId="7" xfId="0" applyFont="1" applyFill="1" applyBorder="1" applyAlignment="1">
      <alignment wrapText="1"/>
    </xf>
    <xf numFmtId="14" fontId="3" fillId="15" borderId="3" xfId="0" applyNumberFormat="1" applyFont="1" applyFill="1" applyBorder="1" applyAlignment="1">
      <alignment wrapText="1"/>
    </xf>
    <xf numFmtId="2" fontId="3" fillId="15" borderId="3" xfId="0" applyNumberFormat="1" applyFont="1" applyFill="1" applyBorder="1" applyAlignment="1">
      <alignment horizontal="center" wrapText="1"/>
    </xf>
    <xf numFmtId="0" fontId="3" fillId="16" borderId="3" xfId="0" applyFont="1" applyFill="1" applyBorder="1" applyAlignment="1">
      <alignment wrapText="1"/>
    </xf>
    <xf numFmtId="0" fontId="3" fillId="16" borderId="7" xfId="0" applyFont="1" applyFill="1" applyBorder="1" applyAlignment="1">
      <alignment wrapText="1"/>
    </xf>
    <xf numFmtId="14" fontId="3" fillId="16" borderId="3" xfId="0" applyNumberFormat="1" applyFont="1" applyFill="1" applyBorder="1" applyAlignment="1">
      <alignment wrapText="1"/>
    </xf>
    <xf numFmtId="2" fontId="3" fillId="16" borderId="3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/>
    <xf numFmtId="9" fontId="3" fillId="0" borderId="1" xfId="0" applyNumberFormat="1" applyFont="1" applyBorder="1"/>
    <xf numFmtId="2" fontId="0" fillId="0" borderId="0" xfId="0" applyNumberFormat="1" applyFill="1"/>
    <xf numFmtId="1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17" borderId="3" xfId="0" applyFont="1" applyFill="1" applyBorder="1" applyAlignment="1">
      <alignment wrapText="1"/>
    </xf>
    <xf numFmtId="0" fontId="3" fillId="17" borderId="7" xfId="0" applyFont="1" applyFill="1" applyBorder="1" applyAlignment="1">
      <alignment wrapText="1"/>
    </xf>
    <xf numFmtId="14" fontId="3" fillId="17" borderId="3" xfId="0" applyNumberFormat="1" applyFont="1" applyFill="1" applyBorder="1" applyAlignment="1">
      <alignment wrapText="1"/>
    </xf>
    <xf numFmtId="2" fontId="3" fillId="17" borderId="3" xfId="0" applyNumberFormat="1" applyFont="1" applyFill="1" applyBorder="1" applyAlignment="1">
      <alignment horizontal="center" wrapText="1"/>
    </xf>
    <xf numFmtId="0" fontId="3" fillId="17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5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97979"/>
      <color rgb="FF742C2A"/>
      <color rgb="FFBAABCD"/>
      <color rgb="FFC7BBD7"/>
      <color rgb="FFA08CBA"/>
      <color rgb="FF957FB3"/>
      <color rgb="FFF11313"/>
      <color rgb="FF009BD2"/>
      <color rgb="FFD50D0D"/>
      <color rgb="FFA60A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r>
              <a:rPr lang="en-US" sz="1600">
                <a:latin typeface="Arial" pitchFamily="34" charset="0"/>
                <a:cs typeface="Arial" pitchFamily="34" charset="0"/>
              </a:rPr>
              <a:t>LFRWMP Macroinvertebrate Citizen Biotic Index Score 2004-2014</a:t>
            </a:r>
          </a:p>
        </c:rich>
      </c:tx>
      <c:layout>
        <c:manualLayout>
          <c:xMode val="edge"/>
          <c:yMode val="edge"/>
          <c:x val="0.27595460944740402"/>
          <c:y val="5.08021390374331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523300588304"/>
          <c:y val="0.19121710387805799"/>
          <c:w val="0.87567005177908497"/>
          <c:h val="0.5997562002610640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Summary!$N$9</c:f>
              <c:strCache>
                <c:ptCount val="1"/>
                <c:pt idx="0">
                  <c:v>Citizen Biotic Index Score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0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1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2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3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4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5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6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7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8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9"/>
            <c:invertIfNegative val="0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1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2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3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4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5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6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7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8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9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0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1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Summary!$O$7:$BQ$8</c:f>
              <c:multiLvlStrCache>
                <c:ptCount val="5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2004</c:v>
                  </c:pt>
                  <c:pt idx="20">
                    <c:v>2005</c:v>
                  </c:pt>
                  <c:pt idx="21">
                    <c:v>2006</c:v>
                  </c:pt>
                  <c:pt idx="22">
                    <c:v>2007</c:v>
                  </c:pt>
                  <c:pt idx="23">
                    <c:v>2008</c:v>
                  </c:pt>
                  <c:pt idx="24">
                    <c:v>2009</c:v>
                  </c:pt>
                  <c:pt idx="25">
                    <c:v>2010</c:v>
                  </c:pt>
                  <c:pt idx="26">
                    <c:v>2011</c:v>
                  </c:pt>
                  <c:pt idx="27">
                    <c:v>2012</c:v>
                  </c:pt>
                  <c:pt idx="28">
                    <c:v>2013</c:v>
                  </c:pt>
                  <c:pt idx="29">
                    <c:v>2014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2004</c:v>
                  </c:pt>
                  <c:pt idx="44">
                    <c:v>2005</c:v>
                  </c:pt>
                  <c:pt idx="45">
                    <c:v>2006</c:v>
                  </c:pt>
                  <c:pt idx="46">
                    <c:v>2007</c:v>
                  </c:pt>
                  <c:pt idx="47">
                    <c:v>2008</c:v>
                  </c:pt>
                  <c:pt idx="48">
                    <c:v>2010</c:v>
                  </c:pt>
                  <c:pt idx="49">
                    <c:v>2011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</c:lvl>
                <c:lvl>
                  <c:pt idx="0">
                    <c:v>Apple Creek</c:v>
                  </c:pt>
                  <c:pt idx="10">
                    <c:v>Ashwaubenon Creek</c:v>
                  </c:pt>
                  <c:pt idx="19">
                    <c:v>Baird Creek</c:v>
                  </c:pt>
                  <c:pt idx="30">
                    <c:v>Duck Creek</c:v>
                  </c:pt>
                  <c:pt idx="40">
                    <c:v>Dutchman's Creek</c:v>
                  </c:pt>
                  <c:pt idx="43">
                    <c:v>Spring Brook</c:v>
                  </c:pt>
                  <c:pt idx="52">
                    <c:v>Trout Creek</c:v>
                  </c:pt>
                </c:lvl>
              </c:multiLvlStrCache>
            </c:multiLvlStrRef>
          </c:cat>
          <c:val>
            <c:numRef>
              <c:f>Summary!$O$9:$BQ$9</c:f>
              <c:numCache>
                <c:formatCode>0.00</c:formatCode>
                <c:ptCount val="55"/>
                <c:pt idx="0">
                  <c:v>1.2</c:v>
                </c:pt>
                <c:pt idx="1">
                  <c:v>2.4761904761904763</c:v>
                </c:pt>
                <c:pt idx="2">
                  <c:v>2.25</c:v>
                </c:pt>
                <c:pt idx="3">
                  <c:v>1.7285714285714286</c:v>
                </c:pt>
                <c:pt idx="4">
                  <c:v>1.8285714285714287</c:v>
                </c:pt>
                <c:pt idx="5">
                  <c:v>1.6904761904761905</c:v>
                </c:pt>
                <c:pt idx="6">
                  <c:v>1.9444444444444444</c:v>
                </c:pt>
                <c:pt idx="7">
                  <c:v>1.5499999999999998</c:v>
                </c:pt>
                <c:pt idx="8">
                  <c:v>1.6666666666666667</c:v>
                </c:pt>
                <c:pt idx="9">
                  <c:v>1.4</c:v>
                </c:pt>
                <c:pt idx="10">
                  <c:v>1.9375</c:v>
                </c:pt>
                <c:pt idx="11">
                  <c:v>1.8333333333333335</c:v>
                </c:pt>
                <c:pt idx="12">
                  <c:v>1.4</c:v>
                </c:pt>
                <c:pt idx="13">
                  <c:v>2.0963636363636367</c:v>
                </c:pt>
                <c:pt idx="14">
                  <c:v>1.8269841269841269</c:v>
                </c:pt>
                <c:pt idx="15">
                  <c:v>2.0549999999999997</c:v>
                </c:pt>
                <c:pt idx="16">
                  <c:v>2.165</c:v>
                </c:pt>
                <c:pt idx="17">
                  <c:v>2.145833333333333</c:v>
                </c:pt>
                <c:pt idx="18">
                  <c:v>2.2000000000000002</c:v>
                </c:pt>
                <c:pt idx="19">
                  <c:v>1.9583333333333333</c:v>
                </c:pt>
                <c:pt idx="20">
                  <c:v>2.8571428571428572</c:v>
                </c:pt>
                <c:pt idx="21">
                  <c:v>2.1944444444444446</c:v>
                </c:pt>
                <c:pt idx="22">
                  <c:v>2.4375</c:v>
                </c:pt>
                <c:pt idx="23">
                  <c:v>2.020833333333333</c:v>
                </c:pt>
                <c:pt idx="24">
                  <c:v>2</c:v>
                </c:pt>
                <c:pt idx="25">
                  <c:v>2.1309523809523809</c:v>
                </c:pt>
                <c:pt idx="26">
                  <c:v>2.2999999999999998</c:v>
                </c:pt>
                <c:pt idx="27">
                  <c:v>2.2000000000000002</c:v>
                </c:pt>
                <c:pt idx="28">
                  <c:v>2.3166666666666664</c:v>
                </c:pt>
                <c:pt idx="29">
                  <c:v>2.5</c:v>
                </c:pt>
                <c:pt idx="30">
                  <c:v>2.510218253968254</c:v>
                </c:pt>
                <c:pt idx="31">
                  <c:v>2.5357142857142856</c:v>
                </c:pt>
                <c:pt idx="32">
                  <c:v>2.3809523809523809</c:v>
                </c:pt>
                <c:pt idx="33">
                  <c:v>2.2333333333333334</c:v>
                </c:pt>
                <c:pt idx="34">
                  <c:v>2.520833333333333</c:v>
                </c:pt>
                <c:pt idx="35">
                  <c:v>2.2380952380952381</c:v>
                </c:pt>
                <c:pt idx="36">
                  <c:v>2.67</c:v>
                </c:pt>
                <c:pt idx="37">
                  <c:v>2.35</c:v>
                </c:pt>
                <c:pt idx="38">
                  <c:v>2.2222222222222223</c:v>
                </c:pt>
                <c:pt idx="39">
                  <c:v>2.5499999999999998</c:v>
                </c:pt>
                <c:pt idx="40">
                  <c:v>2.0499999999999998</c:v>
                </c:pt>
                <c:pt idx="41">
                  <c:v>2.0625</c:v>
                </c:pt>
                <c:pt idx="42">
                  <c:v>2</c:v>
                </c:pt>
                <c:pt idx="43">
                  <c:v>2.0333333333333332</c:v>
                </c:pt>
                <c:pt idx="44">
                  <c:v>1.7437499999999999</c:v>
                </c:pt>
                <c:pt idx="45">
                  <c:v>1.75</c:v>
                </c:pt>
                <c:pt idx="46">
                  <c:v>1.8333333333333335</c:v>
                </c:pt>
                <c:pt idx="47">
                  <c:v>1.7619047619047619</c:v>
                </c:pt>
                <c:pt idx="48">
                  <c:v>1.5833333333333335</c:v>
                </c:pt>
                <c:pt idx="49">
                  <c:v>2</c:v>
                </c:pt>
                <c:pt idx="50">
                  <c:v>1.5</c:v>
                </c:pt>
                <c:pt idx="51">
                  <c:v>1.8333333333333335</c:v>
                </c:pt>
                <c:pt idx="52">
                  <c:v>2.63</c:v>
                </c:pt>
                <c:pt idx="53">
                  <c:v>2</c:v>
                </c:pt>
                <c:pt idx="54">
                  <c:v>2.75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1"/>
        <c:axId val="171633344"/>
        <c:axId val="171633904"/>
      </c:barChart>
      <c:catAx>
        <c:axId val="17163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1633904"/>
        <c:crossesAt val="0"/>
        <c:auto val="1"/>
        <c:lblAlgn val="ctr"/>
        <c:lblOffset val="100"/>
        <c:noMultiLvlLbl val="0"/>
      </c:catAx>
      <c:valAx>
        <c:axId val="171633904"/>
        <c:scaling>
          <c:orientation val="minMax"/>
          <c:max val="3.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 b="1">
                    <a:latin typeface="Arial" pitchFamily="34" charset="0"/>
                    <a:cs typeface="Arial" pitchFamily="34" charset="0"/>
                  </a:rPr>
                  <a:t>Citizen</a:t>
                </a:r>
                <a:r>
                  <a:rPr lang="en-US" sz="1400" b="1" baseline="0">
                    <a:latin typeface="Arial" pitchFamily="34" charset="0"/>
                    <a:cs typeface="Arial" pitchFamily="34" charset="0"/>
                  </a:rPr>
                  <a:t> Biotic Index Score</a:t>
                </a:r>
                <a:endParaRPr lang="en-US" sz="1400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7489936399459501E-2"/>
              <c:y val="0.2372047244094490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163334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Below Campground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10, 2008</a:t>
            </a:r>
          </a:p>
        </c:rich>
      </c:tx>
      <c:layout>
        <c:manualLayout>
          <c:xMode val="edge"/>
          <c:yMode val="edge"/>
          <c:x val="0.14692337641043399"/>
          <c:y val="6.4862933799941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4798555119299"/>
          <c:y val="0.319625619714202"/>
          <c:w val="0.28227662822530503"/>
          <c:h val="0.45815507436570402"/>
        </c:manualLayout>
      </c:layout>
      <c:pieChart>
        <c:varyColors val="1"/>
        <c:ser>
          <c:idx val="0"/>
          <c:order val="0"/>
          <c:tx>
            <c:strRef>
              <c:f>'Apple Cr 2004-14'!$AA$7:$AA$22</c:f>
              <c:strCache>
                <c:ptCount val="16"/>
                <c:pt idx="0">
                  <c:v>Aquatic Sowbug</c:v>
                </c:pt>
                <c:pt idx="1">
                  <c:v>Midge Larva</c:v>
                </c:pt>
                <c:pt idx="2">
                  <c:v>Pouch Snails</c:v>
                </c:pt>
                <c:pt idx="3">
                  <c:v>Leech</c:v>
                </c:pt>
                <c:pt idx="4">
                  <c:v>Crayfish</c:v>
                </c:pt>
                <c:pt idx="5">
                  <c:v>Stonefly</c:v>
                </c:pt>
                <c:pt idx="6">
                  <c:v>Caddisfly Larva</c:v>
                </c:pt>
                <c:pt idx="7">
                  <c:v>Clam</c:v>
                </c:pt>
                <c:pt idx="8">
                  <c:v>Mayfly</c:v>
                </c:pt>
                <c:pt idx="9">
                  <c:v>Riffle Beetle</c:v>
                </c:pt>
                <c:pt idx="10">
                  <c:v>Water Strider</c:v>
                </c:pt>
                <c:pt idx="11">
                  <c:v>Blood Worm</c:v>
                </c:pt>
                <c:pt idx="12">
                  <c:v>Mosquito Larva</c:v>
                </c:pt>
                <c:pt idx="13">
                  <c:v>Cranefly larva</c:v>
                </c:pt>
                <c:pt idx="14">
                  <c:v>Water Penny</c:v>
                </c:pt>
                <c:pt idx="15">
                  <c:v>Planaria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E413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C8DA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7B3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00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504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BBB5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AABAD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D9AAA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2004-14'!$AA$7:$AA$22</c:f>
              <c:strCache>
                <c:ptCount val="16"/>
                <c:pt idx="0">
                  <c:v>Aquatic Sowbug</c:v>
                </c:pt>
                <c:pt idx="1">
                  <c:v>Midge Larva</c:v>
                </c:pt>
                <c:pt idx="2">
                  <c:v>Pouch Snails</c:v>
                </c:pt>
                <c:pt idx="3">
                  <c:v>Leech</c:v>
                </c:pt>
                <c:pt idx="4">
                  <c:v>Crayfish</c:v>
                </c:pt>
                <c:pt idx="5">
                  <c:v>Stonefly</c:v>
                </c:pt>
                <c:pt idx="6">
                  <c:v>Caddisfly Larva</c:v>
                </c:pt>
                <c:pt idx="7">
                  <c:v>Clam</c:v>
                </c:pt>
                <c:pt idx="8">
                  <c:v>Mayfly</c:v>
                </c:pt>
                <c:pt idx="9">
                  <c:v>Riffle Beetle</c:v>
                </c:pt>
                <c:pt idx="10">
                  <c:v>Water Strider</c:v>
                </c:pt>
                <c:pt idx="11">
                  <c:v>Blood Worm</c:v>
                </c:pt>
                <c:pt idx="12">
                  <c:v>Mosquito Larva</c:v>
                </c:pt>
                <c:pt idx="13">
                  <c:v>Cranefly larva</c:v>
                </c:pt>
                <c:pt idx="14">
                  <c:v>Water Penny</c:v>
                </c:pt>
                <c:pt idx="15">
                  <c:v>Planaria</c:v>
                </c:pt>
              </c:strCache>
            </c:strRef>
          </c:cat>
          <c:val>
            <c:numRef>
              <c:f>'Apple Cr 2004-14'!$AC$7:$AC$22</c:f>
              <c:numCache>
                <c:formatCode>0%</c:formatCode>
                <c:ptCount val="16"/>
                <c:pt idx="0">
                  <c:v>0.26829268292682928</c:v>
                </c:pt>
                <c:pt idx="1">
                  <c:v>0</c:v>
                </c:pt>
                <c:pt idx="2">
                  <c:v>8.5365853658536592E-2</c:v>
                </c:pt>
                <c:pt idx="3">
                  <c:v>1.2195121951219513E-2</c:v>
                </c:pt>
                <c:pt idx="4">
                  <c:v>0</c:v>
                </c:pt>
                <c:pt idx="5">
                  <c:v>0</c:v>
                </c:pt>
                <c:pt idx="6">
                  <c:v>0.1951219512195122</c:v>
                </c:pt>
                <c:pt idx="7">
                  <c:v>0</c:v>
                </c:pt>
                <c:pt idx="8">
                  <c:v>0</c:v>
                </c:pt>
                <c:pt idx="9">
                  <c:v>3.6585365853658534E-2</c:v>
                </c:pt>
                <c:pt idx="10">
                  <c:v>0</c:v>
                </c:pt>
                <c:pt idx="11">
                  <c:v>0.10975609756097561</c:v>
                </c:pt>
                <c:pt idx="12">
                  <c:v>0</c:v>
                </c:pt>
                <c:pt idx="13">
                  <c:v>0</c:v>
                </c:pt>
                <c:pt idx="14">
                  <c:v>1.2195121951219513E-2</c:v>
                </c:pt>
                <c:pt idx="15">
                  <c:v>0.28048780487804881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71420442238845705"/>
          <c:y val="0.27214275298920998"/>
          <c:w val="0.23667369201976099"/>
          <c:h val="0.59745370370370299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Dutchman's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Associated Bank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12, 2012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180457705944699"/>
          <c:y val="0.414424030329542"/>
          <c:w val="0.357289286207645"/>
          <c:h val="0.49499453193350801"/>
        </c:manualLayout>
      </c:layout>
      <c:pieChart>
        <c:varyColors val="1"/>
        <c:ser>
          <c:idx val="0"/>
          <c:order val="0"/>
          <c:tx>
            <c:strRef>
              <c:f>'DutchmansCr 2012-14'!$E$4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('DutchmansCr 2012-14'!$C$5,'DutchmansCr 2012-14'!$C$12,'DutchmansCr 2012-14'!$C$25,'DutchmansCr 2012-14'!$C$28)</c:f>
              <c:strCache>
                <c:ptCount val="4"/>
                <c:pt idx="0">
                  <c:v>Blackfly </c:v>
                </c:pt>
                <c:pt idx="1">
                  <c:v>Crayfish</c:v>
                </c:pt>
                <c:pt idx="2">
                  <c:v>Blood Worm</c:v>
                </c:pt>
                <c:pt idx="3">
                  <c:v>Flatworm</c:v>
                </c:pt>
              </c:strCache>
            </c:strRef>
          </c:cat>
          <c:val>
            <c:numRef>
              <c:f>('DutchmansCr 2012-14'!$E$5,'DutchmansCr 2012-14'!$E$12,'DutchmansCr 2012-14'!$E$25,'DutchmansCr 2012-14'!$E$28)</c:f>
              <c:numCache>
                <c:formatCode>0%</c:formatCode>
                <c:ptCount val="4"/>
                <c:pt idx="0">
                  <c:v>5.8823529411764705E-2</c:v>
                </c:pt>
                <c:pt idx="1">
                  <c:v>5.8823529411764705E-2</c:v>
                </c:pt>
                <c:pt idx="2">
                  <c:v>0.29411764705882354</c:v>
                </c:pt>
                <c:pt idx="3">
                  <c:v>0.58823529411764708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Dutchman's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Hidden Valley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12, 2012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909349899102"/>
          <c:y val="0.29405365995917199"/>
          <c:w val="0.36153708173413002"/>
          <c:h val="0.49962416156313799"/>
        </c:manualLayout>
      </c:layout>
      <c:pieChart>
        <c:varyColors val="1"/>
        <c:ser>
          <c:idx val="0"/>
          <c:order val="0"/>
          <c:tx>
            <c:strRef>
              <c:f>'DutchmansCr 2012-14'!$E$33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('DutchmansCr 2012-14'!$C$34,'DutchmansCr 2012-14'!$C$38:$C$39,'DutchmansCr 2012-14'!$C$41,'DutchmansCr 2012-14'!$C$45,'DutchmansCr 2012-14'!$C$52,'DutchmansCr 2012-14'!$C$57)</c:f>
              <c:strCache>
                <c:ptCount val="7"/>
                <c:pt idx="0">
                  <c:v>Blackfly </c:v>
                </c:pt>
                <c:pt idx="1">
                  <c:v>Pouch Snails</c:v>
                </c:pt>
                <c:pt idx="2">
                  <c:v>Orb/Gilled Snails</c:v>
                </c:pt>
                <c:pt idx="3">
                  <c:v>Crayfish</c:v>
                </c:pt>
                <c:pt idx="4">
                  <c:v>Mayfly Larva</c:v>
                </c:pt>
                <c:pt idx="5">
                  <c:v>Water Penny</c:v>
                </c:pt>
                <c:pt idx="6">
                  <c:v>Tubifex Worm</c:v>
                </c:pt>
              </c:strCache>
            </c:strRef>
          </c:cat>
          <c:val>
            <c:numRef>
              <c:f>('DutchmansCr 2012-14'!$E$34,'DutchmansCr 2012-14'!$E$38:$E$39,'DutchmansCr 2012-14'!$E$41,'DutchmansCr 2012-14'!$E$45,'DutchmansCr 2012-14'!$E$52,'DutchmansCr 2012-14'!$E$57)</c:f>
              <c:numCache>
                <c:formatCode>0%</c:formatCode>
                <c:ptCount val="7"/>
                <c:pt idx="0">
                  <c:v>0.48</c:v>
                </c:pt>
                <c:pt idx="1">
                  <c:v>0.08</c:v>
                </c:pt>
                <c:pt idx="2">
                  <c:v>0.02</c:v>
                </c:pt>
                <c:pt idx="3">
                  <c:v>0.02</c:v>
                </c:pt>
                <c:pt idx="4">
                  <c:v>0.04</c:v>
                </c:pt>
                <c:pt idx="5">
                  <c:v>0.3</c:v>
                </c:pt>
                <c:pt idx="6">
                  <c:v>0.06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Dutchman's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Associated Bank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1, 2013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4787625231057E-2"/>
          <c:y val="0.414424030329542"/>
          <c:w val="0.357289286207645"/>
          <c:h val="0.49499453193350801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6"/>
              <c:layout>
                <c:manualLayout>
                  <c:x val="0.14484873601326201"/>
                  <c:y val="-2.152595508894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('DutchmansCr 2012-14'!$I$7,'DutchmansCr 2012-14'!$I$8,'DutchmansCr 2012-14'!$I$13,'DutchmansCr 2012-14'!$I$16,'DutchmansCr 2012-14'!$I$17,'DutchmansCr 2012-14'!$I$23,'DutchmansCr 2012-14'!$I$27,'DutchmansCr 2012-14'!$I$28)</c:f>
              <c:strCache>
                <c:ptCount val="8"/>
                <c:pt idx="0">
                  <c:v>Aquatic Sowbug</c:v>
                </c:pt>
                <c:pt idx="1">
                  <c:v>Midge Larva</c:v>
                </c:pt>
                <c:pt idx="2">
                  <c:v>Stonefly</c:v>
                </c:pt>
                <c:pt idx="3">
                  <c:v>Mayfly Larva</c:v>
                </c:pt>
                <c:pt idx="4">
                  <c:v>Riffle Beetle</c:v>
                </c:pt>
                <c:pt idx="5">
                  <c:v>Water Penny</c:v>
                </c:pt>
                <c:pt idx="6">
                  <c:v>Tubifex Worm</c:v>
                </c:pt>
                <c:pt idx="7">
                  <c:v>Flatworm</c:v>
                </c:pt>
              </c:strCache>
            </c:strRef>
          </c:cat>
          <c:val>
            <c:numRef>
              <c:f>('DutchmansCr 2012-14'!$J$7,'DutchmansCr 2012-14'!$J$8,'DutchmansCr 2012-14'!$J$13,'DutchmansCr 2012-14'!$J$16,'DutchmansCr 2012-14'!$J$17,'DutchmansCr 2012-14'!$J$23,'DutchmansCr 2012-14'!$J$27,'DutchmansCr 2012-14'!$J$28)</c:f>
              <c:numCache>
                <c:formatCode>General</c:formatCode>
                <c:ptCount val="8"/>
                <c:pt idx="0">
                  <c:v>20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10</c:v>
                </c:pt>
                <c:pt idx="6">
                  <c:v>40</c:v>
                </c:pt>
                <c:pt idx="7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Dutchman's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Hidden Valley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1, 2013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0259433651196"/>
          <c:y val="0.30794254884806099"/>
          <c:w val="0.36153708173413002"/>
          <c:h val="0.499624161563137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8"/>
              <c:layout>
                <c:manualLayout>
                  <c:x val="-0.25437185929648198"/>
                  <c:y val="1.40456401283172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('DutchmansCr 2012-14'!$I$35,'DutchmansCr 2012-14'!$I$36,'DutchmansCr 2012-14'!$I$37,'DutchmansCr 2012-14'!$I$38,'DutchmansCr 2012-14'!$I$40,'DutchmansCr 2012-14'!$I$41,'DutchmansCr 2012-14'!$I$48,'DutchmansCr 2012-14'!$I$52,'DutchmansCr 2012-14'!$I$54)</c:f>
              <c:strCache>
                <c:ptCount val="9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Pouch Snails</c:v>
                </c:pt>
                <c:pt idx="4">
                  <c:v>Leech</c:v>
                </c:pt>
                <c:pt idx="5">
                  <c:v>Crayfish</c:v>
                </c:pt>
                <c:pt idx="6">
                  <c:v>Water Strider</c:v>
                </c:pt>
                <c:pt idx="7">
                  <c:v>Water Penny</c:v>
                </c:pt>
                <c:pt idx="8">
                  <c:v>Threadworm</c:v>
                </c:pt>
              </c:strCache>
            </c:strRef>
          </c:cat>
          <c:val>
            <c:numRef>
              <c:f>('DutchmansCr 2012-14'!$J$35,'DutchmansCr 2012-14'!$J$36,'DutchmansCr 2012-14'!$J$37,'DutchmansCr 2012-14'!$J$38,'DutchmansCr 2012-14'!$J$40,'DutchmansCr 2012-14'!$J$41,'DutchmansCr 2012-14'!$J$48,'DutchmansCr 2012-14'!$J$52,'DutchmansCr 2012-14'!$J$54)</c:f>
              <c:numCache>
                <c:formatCode>General</c:formatCode>
                <c:ptCount val="9"/>
                <c:pt idx="0">
                  <c:v>2</c:v>
                </c:pt>
                <c:pt idx="1">
                  <c:v>40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25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Dutchman's Creek - Associated Bank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July 28, 2014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'DutchmansCr 2012-14'!$M$3</c:f>
              <c:strCache>
                <c:ptCount val="1"/>
                <c:pt idx="0">
                  <c:v>Dutchman's Creek - Associated Bank: July 28, 2014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C9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790B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3682191977961"/>
                  <c:y val="8.02296587926508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499234470691202E-2"/>
                  <c:y val="0.1037707786526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('DutchmansCr 2012-14'!$O$9,'DutchmansCr 2012-14'!$O$16,'DutchmansCr 2012-14'!$O$23,'DutchmansCr 2012-14'!$O$26,'DutchmansCr 2012-14'!$O$27,'DutchmansCr 2012-14'!$O$37,'DutchmansCr 2012-14'!$O$17)</c:f>
              <c:strCache>
                <c:ptCount val="7"/>
                <c:pt idx="0">
                  <c:v>Pouch Snails</c:v>
                </c:pt>
                <c:pt idx="1">
                  <c:v>Mayfly Larva</c:v>
                </c:pt>
                <c:pt idx="2">
                  <c:v>Water Penny</c:v>
                </c:pt>
                <c:pt idx="3">
                  <c:v>Tubifex worm</c:v>
                </c:pt>
                <c:pt idx="4">
                  <c:v>Blood Worm</c:v>
                </c:pt>
                <c:pt idx="5">
                  <c:v>Flatworm</c:v>
                </c:pt>
                <c:pt idx="6">
                  <c:v>Riffle Beetle Larva</c:v>
                </c:pt>
              </c:strCache>
            </c:strRef>
          </c:cat>
          <c:val>
            <c:numRef>
              <c:f>('DutchmansCr 2012-14'!$P$9,'DutchmansCr 2012-14'!$P$16,'DutchmansCr 2012-14'!$P$23,'DutchmansCr 2012-14'!$P$26,'DutchmansCr 2012-14'!$P$27,'DutchmansCr 2012-14'!$P$37,'DutchmansCr 2012-14'!$P$17)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30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Dutchman's Creek - Hidden Valley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July 28, 2014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'DutchmansCr 2012-14'!$S$3</c:f>
              <c:strCache>
                <c:ptCount val="1"/>
                <c:pt idx="0">
                  <c:v>Dutchman's Creek - Hidden Valley: July 28, 2014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5BD6B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558FD7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4B8D3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8FAC2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6.4189851268591405E-2"/>
                  <c:y val="2.968139399241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862095363079597E-2"/>
                  <c:y val="8.2450422863808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('DutchmansCr 2012-14'!$U$6,'DutchmansCr 2012-14'!$U$9,'DutchmansCr 2012-14'!$U$12,'DutchmansCr 2012-14'!$U$23,'DutchmansCr 2012-14'!$U$27)</c:f>
              <c:strCache>
                <c:ptCount val="5"/>
                <c:pt idx="0">
                  <c:v>Scud</c:v>
                </c:pt>
                <c:pt idx="1">
                  <c:v>Pouch Snails</c:v>
                </c:pt>
                <c:pt idx="2">
                  <c:v>Crayfish</c:v>
                </c:pt>
                <c:pt idx="3">
                  <c:v>Water Penny</c:v>
                </c:pt>
                <c:pt idx="4">
                  <c:v>Blood Worm</c:v>
                </c:pt>
              </c:strCache>
            </c:strRef>
          </c:cat>
          <c:val>
            <c:numRef>
              <c:f>('DutchmansCr 2012-14'!$V$6,'DutchmansCr 2012-14'!$V$9,'DutchmansCr 2012-14'!$V$12,'DutchmansCr 2012-14'!$V$23,'DutchmansCr 2012-14'!$V$27)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Trout Creek - Overland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August 2, 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728669162256"/>
          <c:y val="0.38664625255176399"/>
          <c:w val="0.36400298323365299"/>
          <c:h val="0.46258712452610101"/>
        </c:manualLayout>
      </c:layout>
      <c:pieChart>
        <c:varyColors val="1"/>
        <c:ser>
          <c:idx val="0"/>
          <c:order val="0"/>
          <c:tx>
            <c:strRef>
              <c:f>'TroutCr 2012-14'!$E$4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2.5338840841616101E-2"/>
                  <c:y val="-8.27774132400116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8603760595499302E-2"/>
                  <c:y val="-5.169145523476230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('TroutCr 2012-14'!$C$6,'TroutCr 2012-14'!$C$8:$C$9,'TroutCr 2012-14'!$C$14,'TroutCr 2012-14'!$C$16:$C$17,'TroutCr 2012-14'!$C$26,'TroutCr 2012-14'!$C$28)</c:f>
              <c:strCache>
                <c:ptCount val="8"/>
                <c:pt idx="0">
                  <c:v>Scud</c:v>
                </c:pt>
                <c:pt idx="1">
                  <c:v>Midge Larva</c:v>
                </c:pt>
                <c:pt idx="2">
                  <c:v>Pouch Snails</c:v>
                </c:pt>
                <c:pt idx="3">
                  <c:v>Caddisfly</c:v>
                </c:pt>
                <c:pt idx="4">
                  <c:v>Mayfly Larva</c:v>
                </c:pt>
                <c:pt idx="5">
                  <c:v>Riffle Beetle</c:v>
                </c:pt>
                <c:pt idx="6">
                  <c:v>Dobsonfly Larva</c:v>
                </c:pt>
                <c:pt idx="7">
                  <c:v>Tubifex Worm</c:v>
                </c:pt>
              </c:strCache>
            </c:strRef>
          </c:cat>
          <c:val>
            <c:numRef>
              <c:f>('TroutCr 2012-14'!$E$6,'TroutCr 2012-14'!$E$8:$E$9,'TroutCr 2012-14'!$E$14,'TroutCr 2012-14'!$E$16:$E$17,'TroutCr 2012-14'!$E$26,'TroutCr 2012-14'!$E$28)</c:f>
              <c:numCache>
                <c:formatCode>0%</c:formatCode>
                <c:ptCount val="8"/>
                <c:pt idx="0">
                  <c:v>0.22222222222222221</c:v>
                </c:pt>
                <c:pt idx="1">
                  <c:v>5.5555555555555552E-2</c:v>
                </c:pt>
                <c:pt idx="2">
                  <c:v>5.5555555555555552E-2</c:v>
                </c:pt>
                <c:pt idx="3">
                  <c:v>5.5555555555555552E-2</c:v>
                </c:pt>
                <c:pt idx="4">
                  <c:v>5.5555555555555552E-2</c:v>
                </c:pt>
                <c:pt idx="5">
                  <c:v>0.3888888888888889</c:v>
                </c:pt>
                <c:pt idx="6">
                  <c:v>0.1111111111111111</c:v>
                </c:pt>
                <c:pt idx="7">
                  <c:v>5.5555555555555552E-2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Trout Creek - Oakridge Drive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24, 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050930109146"/>
          <c:y val="0.39127588218139397"/>
          <c:w val="0.37493194498228699"/>
          <c:h val="0.47647601341499002"/>
        </c:manualLayout>
      </c:layout>
      <c:pieChart>
        <c:varyColors val="1"/>
        <c:ser>
          <c:idx val="0"/>
          <c:order val="0"/>
          <c:tx>
            <c:strRef>
              <c:f>'TroutCr 2012-14'!$E$33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('TroutCr 2012-14'!$C$35,'TroutCr 2012-14'!$C$41,'TroutCr 2012-14'!$C$43,'TroutCr 2012-14'!$C$45:$C$46,'TroutCr 2012-14'!$C$49,'TroutCr 2012-14'!$C$56)</c:f>
              <c:strCache>
                <c:ptCount val="7"/>
                <c:pt idx="0">
                  <c:v>Scud</c:v>
                </c:pt>
                <c:pt idx="1">
                  <c:v>Crayfish</c:v>
                </c:pt>
                <c:pt idx="2">
                  <c:v>Caddisfly</c:v>
                </c:pt>
                <c:pt idx="3">
                  <c:v>Mayfly Larva</c:v>
                </c:pt>
                <c:pt idx="4">
                  <c:v>Riffle Beetle</c:v>
                </c:pt>
                <c:pt idx="5">
                  <c:v>Damselfly Larva</c:v>
                </c:pt>
                <c:pt idx="6">
                  <c:v>Fingernail Clam</c:v>
                </c:pt>
              </c:strCache>
            </c:strRef>
          </c:cat>
          <c:val>
            <c:numRef>
              <c:f>('TroutCr 2012-14'!$E$35,'TroutCr 2012-14'!$E$41,'TroutCr 2012-14'!$E$43,'TroutCr 2012-14'!$E$45:$E$46,'TroutCr 2012-14'!$E$49,'TroutCr 2012-14'!$E$56)</c:f>
              <c:numCache>
                <c:formatCode>0%</c:formatCode>
                <c:ptCount val="7"/>
                <c:pt idx="0">
                  <c:v>3.3707865168539325E-2</c:v>
                </c:pt>
                <c:pt idx="1">
                  <c:v>2.247191011235955E-2</c:v>
                </c:pt>
                <c:pt idx="2">
                  <c:v>0.30337078651685395</c:v>
                </c:pt>
                <c:pt idx="3">
                  <c:v>3.3707865168539325E-2</c:v>
                </c:pt>
                <c:pt idx="4">
                  <c:v>0.5842696629213483</c:v>
                </c:pt>
                <c:pt idx="5">
                  <c:v>1.1235955056179775E-2</c:v>
                </c:pt>
                <c:pt idx="6">
                  <c:v>1.1235955056179775E-2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Trout Creek - Overland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31,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728669162256"/>
          <c:y val="0.38664625255176399"/>
          <c:w val="0.36400298323365299"/>
          <c:h val="0.46258712452610101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2.5338840841616101E-2"/>
                  <c:y val="-8.2777413240011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4125611347761901E-2"/>
                  <c:y val="-6.4994167395742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8603760595499302E-2"/>
                  <c:y val="-5.16914552347623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('TroutCr 2012-14'!$I$6,'TroutCr 2012-14'!$I$7,'TroutCr 2012-14'!$I$9,'TroutCr 2012-14'!$I$10,'TroutCr 2012-14'!$I$12,'TroutCr 2012-14'!$I$20)</c:f>
              <c:strCache>
                <c:ptCount val="6"/>
                <c:pt idx="0">
                  <c:v>Scud</c:v>
                </c:pt>
                <c:pt idx="1">
                  <c:v>Aquatic Sowbug</c:v>
                </c:pt>
                <c:pt idx="2">
                  <c:v>Pouch Snails</c:v>
                </c:pt>
                <c:pt idx="3">
                  <c:v>Orb/Gilled Snails</c:v>
                </c:pt>
                <c:pt idx="4">
                  <c:v>Crayfish</c:v>
                </c:pt>
                <c:pt idx="5">
                  <c:v>Damselfly Larva</c:v>
                </c:pt>
              </c:strCache>
            </c:strRef>
          </c:cat>
          <c:val>
            <c:numRef>
              <c:f>('TroutCr 2012-14'!$J$6,'TroutCr 2012-14'!$J$7,'TroutCr 2012-14'!$J$9,'TroutCr 2012-14'!$J$10,'TroutCr 2012-14'!$J$12,'TroutCr 2012-14'!$J$20)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Trout Creek - Oakridge Drive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31,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048262409821701"/>
          <c:y val="0.42368328958880103"/>
          <c:w val="0.37493194498228699"/>
          <c:h val="0.4764760134149900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('TroutCr 2012-14'!$I$35,'TroutCr 2012-14'!$I$38,'TroutCr 2012-14'!$I$56)</c:f>
              <c:strCache>
                <c:ptCount val="3"/>
                <c:pt idx="0">
                  <c:v>Scud</c:v>
                </c:pt>
                <c:pt idx="1">
                  <c:v>Pouch Snails</c:v>
                </c:pt>
                <c:pt idx="2">
                  <c:v>Fingernail Clam</c:v>
                </c:pt>
              </c:strCache>
            </c:strRef>
          </c:cat>
          <c:val>
            <c:numRef>
              <c:f>('TroutCr 2012-14'!$J$35,'TroutCr 2012-14'!$J$38,'TroutCr 2012-14'!$J$56)</c:f>
              <c:numCache>
                <c:formatCode>General</c:formatCode>
                <c:ptCount val="3"/>
                <c:pt idx="0">
                  <c:v>55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Detention Pond Out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10, 2008</a:t>
            </a:r>
          </a:p>
        </c:rich>
      </c:tx>
      <c:layout>
        <c:manualLayout>
          <c:xMode val="edge"/>
          <c:yMode val="edge"/>
          <c:x val="0.24457298104025599"/>
          <c:y val="7.0517857622745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48285737348"/>
          <c:y val="0.40514788899647403"/>
          <c:w val="0.302545936438462"/>
          <c:h val="0.48482233224327198"/>
        </c:manualLayout>
      </c:layout>
      <c:pieChart>
        <c:varyColors val="1"/>
        <c:ser>
          <c:idx val="0"/>
          <c:order val="0"/>
          <c:tx>
            <c:strRef>
              <c:f>'Apple Cr 2004-14'!$AC$27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E413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9518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7B3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00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504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8064A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AABAD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D9AAA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C6D6A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BAB0C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56161122246601"/>
                  <c:y val="-4.30386234048331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92111572371390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842231447427802E-2"/>
                  <c:y val="2.58064516129032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489562013199398E-2"/>
                  <c:y val="-4.30107526881719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1.72043010752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2004-14'!$AA$30:$AA$46</c:f>
              <c:strCache>
                <c:ptCount val="17"/>
                <c:pt idx="0">
                  <c:v>Aquatic Sowbug</c:v>
                </c:pt>
                <c:pt idx="1">
                  <c:v>Midge Larva</c:v>
                </c:pt>
                <c:pt idx="2">
                  <c:v>Pouch Snails</c:v>
                </c:pt>
                <c:pt idx="3">
                  <c:v>Leech</c:v>
                </c:pt>
                <c:pt idx="4">
                  <c:v>Crayfish</c:v>
                </c:pt>
                <c:pt idx="5">
                  <c:v>Stonefly</c:v>
                </c:pt>
                <c:pt idx="6">
                  <c:v>Caddisfly larva</c:v>
                </c:pt>
                <c:pt idx="7">
                  <c:v>Clam</c:v>
                </c:pt>
                <c:pt idx="8">
                  <c:v>Blood Worm</c:v>
                </c:pt>
                <c:pt idx="9">
                  <c:v>Mayfly</c:v>
                </c:pt>
                <c:pt idx="10">
                  <c:v>Riffle Beetle</c:v>
                </c:pt>
                <c:pt idx="11">
                  <c:v>Water Strider</c:v>
                </c:pt>
                <c:pt idx="12">
                  <c:v>Damselfly Larva</c:v>
                </c:pt>
                <c:pt idx="13">
                  <c:v>Mosquito Larva</c:v>
                </c:pt>
                <c:pt idx="14">
                  <c:v>Cranefly larva</c:v>
                </c:pt>
                <c:pt idx="15">
                  <c:v>Water Penny</c:v>
                </c:pt>
                <c:pt idx="16">
                  <c:v>Planaria</c:v>
                </c:pt>
              </c:strCache>
            </c:strRef>
          </c:cat>
          <c:val>
            <c:numRef>
              <c:f>'Apple Cr 2004-14'!$AC$30:$AC$46</c:f>
              <c:numCache>
                <c:formatCode>0%</c:formatCode>
                <c:ptCount val="17"/>
                <c:pt idx="0">
                  <c:v>8.3333333333333329E-2</c:v>
                </c:pt>
                <c:pt idx="1">
                  <c:v>0</c:v>
                </c:pt>
                <c:pt idx="2">
                  <c:v>0.10416666666666667</c:v>
                </c:pt>
                <c:pt idx="3">
                  <c:v>0</c:v>
                </c:pt>
                <c:pt idx="4">
                  <c:v>4.1666666666666664E-2</c:v>
                </c:pt>
                <c:pt idx="5">
                  <c:v>0</c:v>
                </c:pt>
                <c:pt idx="6">
                  <c:v>0.33333333333333331</c:v>
                </c:pt>
                <c:pt idx="7">
                  <c:v>0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0.27083333333333331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73107427893968702"/>
          <c:y val="0.43650605107808599"/>
          <c:w val="0.233597626383658"/>
          <c:h val="0.45145274316438599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Trout Creek - Oak Ridge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July 23, 2014</a:t>
            </a:r>
          </a:p>
        </c:rich>
      </c:tx>
      <c:layout/>
      <c:overlay val="0"/>
      <c:spPr>
        <a:ln w="9525" cmpd="sng"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'TroutCr 2012-14'!$M$3</c:f>
              <c:strCache>
                <c:ptCount val="1"/>
                <c:pt idx="0">
                  <c:v>Trout Creek - Oak Ridge: July 23, 2014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4C80C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AA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2F8DA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07E26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('TroutCr 2012-14'!$O$9,'TroutCr 2012-14'!$O$12,'TroutCr 2012-14'!$O$31,'TroutCr 2012-14'!$O$33)</c:f>
              <c:strCache>
                <c:ptCount val="4"/>
                <c:pt idx="0">
                  <c:v>Pouch Snails</c:v>
                </c:pt>
                <c:pt idx="1">
                  <c:v>Crayfish</c:v>
                </c:pt>
                <c:pt idx="2">
                  <c:v>Fingernail Clam</c:v>
                </c:pt>
                <c:pt idx="3">
                  <c:v>Dragonfly nymph</c:v>
                </c:pt>
              </c:strCache>
            </c:strRef>
          </c:cat>
          <c:val>
            <c:numRef>
              <c:f>('TroutCr 2012-14'!$P$9,'TroutCr 2012-14'!$P$12,'TroutCr 2012-14'!$P$31,'TroutCr 2012-14'!$P$33)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55167782991199"/>
          <c:y val="0.22864086163986799"/>
          <c:w val="0.33336428849256999"/>
          <c:h val="0.57934187838170703"/>
        </c:manualLayout>
      </c:layout>
      <c:pieChart>
        <c:varyColors val="1"/>
        <c:ser>
          <c:idx val="0"/>
          <c:order val="0"/>
          <c:tx>
            <c:strRef>
              <c:f>Template!$D$1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4"/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</c:dPt>
          <c:dPt>
            <c:idx val="11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12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13"/>
            <c:bubble3D val="0"/>
            <c:spPr>
              <a:solidFill>
                <a:srgbClr val="9E5332"/>
              </a:solidFill>
              <a:ln>
                <a:solidFill>
                  <a:srgbClr val="000000"/>
                </a:solidFill>
              </a:ln>
            </c:spPr>
          </c:dPt>
          <c:dPt>
            <c:idx val="1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5"/>
            <c:bubble3D val="0"/>
            <c:spPr>
              <a:solidFill>
                <a:srgbClr val="5B331B"/>
              </a:solidFill>
              <a:ln>
                <a:solidFill>
                  <a:srgbClr val="000000"/>
                </a:solidFill>
              </a:ln>
            </c:spPr>
          </c:dPt>
          <c:dPt>
            <c:idx val="1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7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8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9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1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3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4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7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8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9"/>
            <c:bubble3D val="0"/>
            <c:spPr>
              <a:solidFill>
                <a:srgbClr val="EE5072"/>
              </a:solidFill>
              <a:ln>
                <a:solidFill>
                  <a:srgbClr val="000000"/>
                </a:solidFill>
              </a:ln>
            </c:spPr>
          </c:dPt>
          <c:dPt>
            <c:idx val="3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31"/>
            <c:bubble3D val="0"/>
            <c:spPr>
              <a:solidFill>
                <a:srgbClr val="C31339"/>
              </a:solidFill>
              <a:ln>
                <a:solidFill>
                  <a:srgbClr val="000000"/>
                </a:solidFill>
              </a:ln>
            </c:spPr>
          </c:dPt>
          <c:dPt>
            <c:idx val="3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</c:dPt>
          <c:dPt>
            <c:idx val="34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Template!$B$2:$B$36</c:f>
              <c:strCache>
                <c:ptCount val="3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Orb/Gilled Snails</c:v>
                </c:pt>
                <c:pt idx="6">
                  <c:v>Leech</c:v>
                </c:pt>
                <c:pt idx="7">
                  <c:v>Crayfish</c:v>
                </c:pt>
                <c:pt idx="8">
                  <c:v>Stonefly</c:v>
                </c:pt>
                <c:pt idx="9">
                  <c:v>Caddisfly</c:v>
                </c:pt>
                <c:pt idx="10">
                  <c:v>Clam</c:v>
                </c:pt>
                <c:pt idx="11">
                  <c:v>Mayfly Larva</c:v>
                </c:pt>
                <c:pt idx="12">
                  <c:v>Riffle Beetle</c:v>
                </c:pt>
                <c:pt idx="13">
                  <c:v>Water Boatman</c:v>
                </c:pt>
                <c:pt idx="14">
                  <c:v>Water Strider</c:v>
                </c:pt>
                <c:pt idx="15">
                  <c:v>Damselfly Larva</c:v>
                </c:pt>
                <c:pt idx="16">
                  <c:v>Mosquito Larva</c:v>
                </c:pt>
                <c:pt idx="17">
                  <c:v>Cranefly larva</c:v>
                </c:pt>
                <c:pt idx="18">
                  <c:v>Water Penny</c:v>
                </c:pt>
                <c:pt idx="19">
                  <c:v>Planaria</c:v>
                </c:pt>
                <c:pt idx="20">
                  <c:v>Roundworm</c:v>
                </c:pt>
                <c:pt idx="21">
                  <c:v>Tubifex worm</c:v>
                </c:pt>
                <c:pt idx="22">
                  <c:v>Blood Worm</c:v>
                </c:pt>
                <c:pt idx="23">
                  <c:v>Crawling Water Beetle</c:v>
                </c:pt>
                <c:pt idx="24">
                  <c:v>Threadworm</c:v>
                </c:pt>
                <c:pt idx="25">
                  <c:v>Dobsonfly Larva</c:v>
                </c:pt>
                <c:pt idx="26">
                  <c:v>Fingernail Clam</c:v>
                </c:pt>
                <c:pt idx="27">
                  <c:v>Chironomid</c:v>
                </c:pt>
                <c:pt idx="28">
                  <c:v>Dragonfly nymph</c:v>
                </c:pt>
                <c:pt idx="29">
                  <c:v>Pred. Diving Beetle</c:v>
                </c:pt>
                <c:pt idx="30">
                  <c:v>Water Scavenger Beetle</c:v>
                </c:pt>
                <c:pt idx="31">
                  <c:v>Housefly Larvae</c:v>
                </c:pt>
                <c:pt idx="32">
                  <c:v>Flatworm</c:v>
                </c:pt>
                <c:pt idx="33">
                  <c:v>Water Mite</c:v>
                </c:pt>
                <c:pt idx="34">
                  <c:v>Seed Shrimp</c:v>
                </c:pt>
              </c:strCache>
            </c:strRef>
          </c:cat>
          <c:val>
            <c:numRef>
              <c:f>Template!$D$2:$D$36</c:f>
              <c:numCache>
                <c:formatCode>0%</c:formatCode>
                <c:ptCount val="35"/>
                <c:pt idx="0">
                  <c:v>2.8571428571428571E-2</c:v>
                </c:pt>
                <c:pt idx="1">
                  <c:v>2.8571428571428571E-2</c:v>
                </c:pt>
                <c:pt idx="2">
                  <c:v>2.8571428571428571E-2</c:v>
                </c:pt>
                <c:pt idx="3">
                  <c:v>2.8571428571428571E-2</c:v>
                </c:pt>
                <c:pt idx="4">
                  <c:v>2.8571428571428571E-2</c:v>
                </c:pt>
                <c:pt idx="5">
                  <c:v>2.8571428571428571E-2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2.8571428571428571E-2</c:v>
                </c:pt>
                <c:pt idx="13">
                  <c:v>2.8571428571428571E-2</c:v>
                </c:pt>
                <c:pt idx="14">
                  <c:v>2.8571428571428571E-2</c:v>
                </c:pt>
                <c:pt idx="15">
                  <c:v>2.8571428571428571E-2</c:v>
                </c:pt>
                <c:pt idx="16">
                  <c:v>2.8571428571428571E-2</c:v>
                </c:pt>
                <c:pt idx="17">
                  <c:v>2.8571428571428571E-2</c:v>
                </c:pt>
                <c:pt idx="18">
                  <c:v>2.8571428571428571E-2</c:v>
                </c:pt>
                <c:pt idx="19">
                  <c:v>2.8571428571428571E-2</c:v>
                </c:pt>
                <c:pt idx="20">
                  <c:v>2.8571428571428571E-2</c:v>
                </c:pt>
                <c:pt idx="21">
                  <c:v>2.8571428571428571E-2</c:v>
                </c:pt>
                <c:pt idx="22">
                  <c:v>2.8571428571428571E-2</c:v>
                </c:pt>
                <c:pt idx="23">
                  <c:v>2.8571428571428571E-2</c:v>
                </c:pt>
                <c:pt idx="24">
                  <c:v>2.8571428571428571E-2</c:v>
                </c:pt>
                <c:pt idx="25">
                  <c:v>2.8571428571428571E-2</c:v>
                </c:pt>
                <c:pt idx="26">
                  <c:v>2.8571428571428571E-2</c:v>
                </c:pt>
                <c:pt idx="27">
                  <c:v>2.8571428571428571E-2</c:v>
                </c:pt>
                <c:pt idx="28">
                  <c:v>2.8571428571428571E-2</c:v>
                </c:pt>
                <c:pt idx="29">
                  <c:v>2.8571428571428571E-2</c:v>
                </c:pt>
                <c:pt idx="30">
                  <c:v>2.8571428571428571E-2</c:v>
                </c:pt>
                <c:pt idx="31">
                  <c:v>2.8571428571428571E-2</c:v>
                </c:pt>
                <c:pt idx="32">
                  <c:v>2.8571428571428571E-2</c:v>
                </c:pt>
                <c:pt idx="33">
                  <c:v>2.8571428571428571E-2</c:v>
                </c:pt>
                <c:pt idx="34">
                  <c:v>2.8571428571428571E-2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9559904635952"/>
          <c:y val="0.13093745002304799"/>
          <c:w val="0.38066016201603498"/>
          <c:h val="0.819290574115128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855167782991199"/>
          <c:y val="0.22864086163986799"/>
          <c:w val="0.33336428849256999"/>
          <c:h val="0.57934187838170703"/>
        </c:manualLayout>
      </c:layout>
      <c:pieChart>
        <c:varyColors val="1"/>
        <c:ser>
          <c:idx val="0"/>
          <c:order val="0"/>
          <c:tx>
            <c:strRef>
              <c:f>Template!$D$1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4"/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</c:dPt>
          <c:dPt>
            <c:idx val="11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12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13"/>
            <c:bubble3D val="0"/>
            <c:spPr>
              <a:solidFill>
                <a:srgbClr val="9E5332"/>
              </a:solidFill>
              <a:ln>
                <a:solidFill>
                  <a:srgbClr val="000000"/>
                </a:solidFill>
              </a:ln>
            </c:spPr>
          </c:dPt>
          <c:dPt>
            <c:idx val="1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5"/>
            <c:bubble3D val="0"/>
            <c:spPr>
              <a:solidFill>
                <a:srgbClr val="5B331B"/>
              </a:solidFill>
              <a:ln>
                <a:solidFill>
                  <a:srgbClr val="000000"/>
                </a:solidFill>
              </a:ln>
            </c:spPr>
          </c:dPt>
          <c:dPt>
            <c:idx val="1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7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8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9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1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3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4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7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8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9"/>
            <c:bubble3D val="0"/>
            <c:spPr>
              <a:solidFill>
                <a:srgbClr val="EE5072"/>
              </a:solidFill>
              <a:ln>
                <a:solidFill>
                  <a:srgbClr val="000000"/>
                </a:solidFill>
              </a:ln>
            </c:spPr>
          </c:dPt>
          <c:dPt>
            <c:idx val="3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31"/>
            <c:bubble3D val="0"/>
            <c:spPr>
              <a:solidFill>
                <a:srgbClr val="C31339"/>
              </a:solidFill>
              <a:ln>
                <a:solidFill>
                  <a:srgbClr val="000000"/>
                </a:solidFill>
              </a:ln>
            </c:spPr>
          </c:dPt>
          <c:dPt>
            <c:idx val="3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</c:dPt>
          <c:dPt>
            <c:idx val="34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Template!$B$2:$B$36</c:f>
              <c:strCache>
                <c:ptCount val="3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Orb/Gilled Snails</c:v>
                </c:pt>
                <c:pt idx="6">
                  <c:v>Leech</c:v>
                </c:pt>
                <c:pt idx="7">
                  <c:v>Crayfish</c:v>
                </c:pt>
                <c:pt idx="8">
                  <c:v>Stonefly</c:v>
                </c:pt>
                <c:pt idx="9">
                  <c:v>Caddisfly</c:v>
                </c:pt>
                <c:pt idx="10">
                  <c:v>Clam</c:v>
                </c:pt>
                <c:pt idx="11">
                  <c:v>Mayfly Larva</c:v>
                </c:pt>
                <c:pt idx="12">
                  <c:v>Riffle Beetle</c:v>
                </c:pt>
                <c:pt idx="13">
                  <c:v>Water Boatman</c:v>
                </c:pt>
                <c:pt idx="14">
                  <c:v>Water Strider</c:v>
                </c:pt>
                <c:pt idx="15">
                  <c:v>Damselfly Larva</c:v>
                </c:pt>
                <c:pt idx="16">
                  <c:v>Mosquito Larva</c:v>
                </c:pt>
                <c:pt idx="17">
                  <c:v>Cranefly larva</c:v>
                </c:pt>
                <c:pt idx="18">
                  <c:v>Water Penny</c:v>
                </c:pt>
                <c:pt idx="19">
                  <c:v>Planaria</c:v>
                </c:pt>
                <c:pt idx="20">
                  <c:v>Roundworm</c:v>
                </c:pt>
                <c:pt idx="21">
                  <c:v>Tubifex worm</c:v>
                </c:pt>
                <c:pt idx="22">
                  <c:v>Blood Worm</c:v>
                </c:pt>
                <c:pt idx="23">
                  <c:v>Crawling Water Beetle</c:v>
                </c:pt>
                <c:pt idx="24">
                  <c:v>Threadworm</c:v>
                </c:pt>
                <c:pt idx="25">
                  <c:v>Dobsonfly Larva</c:v>
                </c:pt>
                <c:pt idx="26">
                  <c:v>Fingernail Clam</c:v>
                </c:pt>
                <c:pt idx="27">
                  <c:v>Chironomid</c:v>
                </c:pt>
                <c:pt idx="28">
                  <c:v>Dragonfly nymph</c:v>
                </c:pt>
                <c:pt idx="29">
                  <c:v>Pred. Diving Beetle</c:v>
                </c:pt>
                <c:pt idx="30">
                  <c:v>Water Scavenger Beetle</c:v>
                </c:pt>
                <c:pt idx="31">
                  <c:v>Housefly Larvae</c:v>
                </c:pt>
                <c:pt idx="32">
                  <c:v>Flatworm</c:v>
                </c:pt>
                <c:pt idx="33">
                  <c:v>Water Mite</c:v>
                </c:pt>
                <c:pt idx="34">
                  <c:v>Seed Shrimp</c:v>
                </c:pt>
              </c:strCache>
            </c:strRef>
          </c:cat>
          <c:val>
            <c:numRef>
              <c:f>Template!$D$2:$D$36</c:f>
              <c:numCache>
                <c:formatCode>0%</c:formatCode>
                <c:ptCount val="35"/>
                <c:pt idx="0">
                  <c:v>2.8571428571428571E-2</c:v>
                </c:pt>
                <c:pt idx="1">
                  <c:v>2.8571428571428571E-2</c:v>
                </c:pt>
                <c:pt idx="2">
                  <c:v>2.8571428571428571E-2</c:v>
                </c:pt>
                <c:pt idx="3">
                  <c:v>2.8571428571428571E-2</c:v>
                </c:pt>
                <c:pt idx="4">
                  <c:v>2.8571428571428571E-2</c:v>
                </c:pt>
                <c:pt idx="5">
                  <c:v>2.8571428571428571E-2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2.8571428571428571E-2</c:v>
                </c:pt>
                <c:pt idx="13">
                  <c:v>2.8571428571428571E-2</c:v>
                </c:pt>
                <c:pt idx="14">
                  <c:v>2.8571428571428571E-2</c:v>
                </c:pt>
                <c:pt idx="15">
                  <c:v>2.8571428571428571E-2</c:v>
                </c:pt>
                <c:pt idx="16">
                  <c:v>2.8571428571428571E-2</c:v>
                </c:pt>
                <c:pt idx="17">
                  <c:v>2.8571428571428571E-2</c:v>
                </c:pt>
                <c:pt idx="18">
                  <c:v>2.8571428571428571E-2</c:v>
                </c:pt>
                <c:pt idx="19">
                  <c:v>2.8571428571428571E-2</c:v>
                </c:pt>
                <c:pt idx="20">
                  <c:v>2.8571428571428571E-2</c:v>
                </c:pt>
                <c:pt idx="21">
                  <c:v>2.8571428571428571E-2</c:v>
                </c:pt>
                <c:pt idx="22">
                  <c:v>2.8571428571428571E-2</c:v>
                </c:pt>
                <c:pt idx="23">
                  <c:v>2.8571428571428571E-2</c:v>
                </c:pt>
                <c:pt idx="24">
                  <c:v>2.8571428571428571E-2</c:v>
                </c:pt>
                <c:pt idx="25">
                  <c:v>2.8571428571428571E-2</c:v>
                </c:pt>
                <c:pt idx="26">
                  <c:v>2.8571428571428571E-2</c:v>
                </c:pt>
                <c:pt idx="27">
                  <c:v>2.8571428571428571E-2</c:v>
                </c:pt>
                <c:pt idx="28">
                  <c:v>2.8571428571428571E-2</c:v>
                </c:pt>
                <c:pt idx="29">
                  <c:v>2.8571428571428571E-2</c:v>
                </c:pt>
                <c:pt idx="30">
                  <c:v>2.8571428571428571E-2</c:v>
                </c:pt>
                <c:pt idx="31">
                  <c:v>2.8571428571428571E-2</c:v>
                </c:pt>
                <c:pt idx="32">
                  <c:v>2.8571428571428571E-2</c:v>
                </c:pt>
                <c:pt idx="33">
                  <c:v>2.8571428571428571E-2</c:v>
                </c:pt>
                <c:pt idx="34">
                  <c:v>2.8571428571428571E-2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9559904635952"/>
          <c:y val="0.13093745002304799"/>
          <c:w val="0.38066016201603498"/>
          <c:h val="0.819290574115128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Below Campground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August 6, 2009</a:t>
            </a:r>
          </a:p>
        </c:rich>
      </c:tx>
      <c:layout>
        <c:manualLayout>
          <c:xMode val="edge"/>
          <c:yMode val="edge"/>
          <c:x val="0.20533073274097599"/>
          <c:y val="7.7143467815708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030714672116"/>
          <c:y val="0.342020227927535"/>
          <c:w val="0.29771040452004599"/>
          <c:h val="0.42345345268323498"/>
        </c:manualLayout>
      </c:layout>
      <c:pieChart>
        <c:varyColors val="1"/>
        <c:ser>
          <c:idx val="1"/>
          <c:order val="0"/>
          <c:tx>
            <c:strRef>
              <c:f>'Apple Cr 2004-14'!$W$4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DD080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701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8448554022490296E-3"/>
                  <c:y val="-1.67192455991860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2004-14'!$AG$5:$AG$22</c:f>
              <c:strCache>
                <c:ptCount val="1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Blood Worm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Planaria</c:v>
                </c:pt>
              </c:strCache>
            </c:strRef>
          </c:cat>
          <c:val>
            <c:numRef>
              <c:f>'Apple Cr 2004-14'!$AI$5:$AI$22</c:f>
              <c:numCache>
                <c:formatCode>0%</c:formatCode>
                <c:ptCount val="18"/>
                <c:pt idx="0">
                  <c:v>0</c:v>
                </c:pt>
                <c:pt idx="1">
                  <c:v>4.0816326530612242E-2</c:v>
                </c:pt>
                <c:pt idx="2">
                  <c:v>0.26530612244897961</c:v>
                </c:pt>
                <c:pt idx="3">
                  <c:v>0</c:v>
                </c:pt>
                <c:pt idx="4">
                  <c:v>0.20408163265306123</c:v>
                </c:pt>
                <c:pt idx="5">
                  <c:v>4.0816326530612242E-2</c:v>
                </c:pt>
                <c:pt idx="6">
                  <c:v>4.0816326530612242E-2</c:v>
                </c:pt>
                <c:pt idx="7">
                  <c:v>0</c:v>
                </c:pt>
                <c:pt idx="8">
                  <c:v>0.18367346938775511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8.1632653061224483E-2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0.14285714285714285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69452984661321004"/>
          <c:y val="0.32601742371780101"/>
          <c:w val="0.27471371141898399"/>
          <c:h val="0.56066856463789005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Detention Pond Out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August 6, 2009</a:t>
            </a:r>
          </a:p>
        </c:rich>
      </c:tx>
      <c:layout>
        <c:manualLayout>
          <c:xMode val="edge"/>
          <c:yMode val="edge"/>
          <c:x val="0.25515395143027197"/>
          <c:y val="7.508597139643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391959799"/>
          <c:y val="0.40967806463908901"/>
          <c:w val="0.346647927777539"/>
          <c:h val="0.50425089720927796"/>
        </c:manualLayout>
      </c:layout>
      <c:pieChart>
        <c:varyColors val="1"/>
        <c:ser>
          <c:idx val="1"/>
          <c:order val="0"/>
          <c:tx>
            <c:strRef>
              <c:f>'Apple Cr 2004-14'!$Q$27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2004-14'!$AG$28:$AG$46</c:f>
              <c:strCache>
                <c:ptCount val="19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Blood Worm</c:v>
                </c:pt>
                <c:pt idx="11">
                  <c:v>Mayfly</c:v>
                </c:pt>
                <c:pt idx="12">
                  <c:v>Riffle Beetle</c:v>
                </c:pt>
                <c:pt idx="13">
                  <c:v>Water Strider</c:v>
                </c:pt>
                <c:pt idx="14">
                  <c:v>Damselfly Larva</c:v>
                </c:pt>
                <c:pt idx="15">
                  <c:v>Mosquito Larva</c:v>
                </c:pt>
                <c:pt idx="16">
                  <c:v>Cranefly larva</c:v>
                </c:pt>
                <c:pt idx="17">
                  <c:v>Water Penny</c:v>
                </c:pt>
                <c:pt idx="18">
                  <c:v>Planaria</c:v>
                </c:pt>
              </c:strCache>
            </c:strRef>
          </c:cat>
          <c:val>
            <c:numRef>
              <c:f>'Apple Cr 2004-14'!$AI$28:$AI$46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0.46153846153846156</c:v>
                </c:pt>
                <c:pt idx="3">
                  <c:v>0</c:v>
                </c:pt>
                <c:pt idx="4">
                  <c:v>0.30769230769230771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0.15384615384615385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615379063587433"/>
          <c:y val="0.41969182423625601"/>
          <c:w val="0.33834579722760899"/>
          <c:h val="0.34826348319363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1">
                <a:latin typeface="Arial" pitchFamily="34" charset="0"/>
                <a:cs typeface="Arial" pitchFamily="34" charset="0"/>
              </a:rPr>
              <a:t>Apple Creek - French Road</a:t>
            </a:r>
          </a:p>
          <a:p>
            <a:pPr>
              <a:defRPr/>
            </a:pPr>
            <a:r>
              <a:rPr lang="en-US" sz="1100" b="1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="1">
                <a:latin typeface="Arial" pitchFamily="34" charset="0"/>
                <a:cs typeface="Arial" pitchFamily="34" charset="0"/>
              </a:rPr>
              <a:t>October</a:t>
            </a:r>
            <a:r>
              <a:rPr lang="en-US" sz="1100" b="1" baseline="0">
                <a:latin typeface="Arial" pitchFamily="34" charset="0"/>
                <a:cs typeface="Arial" pitchFamily="34" charset="0"/>
              </a:rPr>
              <a:t> 16, 2010</a:t>
            </a:r>
            <a:endParaRPr lang="en-US" sz="1100" b="1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7410104986877"/>
          <c:y val="0.38877333041703099"/>
          <c:w val="0.32431185874493001"/>
          <c:h val="0.488968105700121"/>
        </c:manualLayout>
      </c:layout>
      <c:pieChart>
        <c:varyColors val="1"/>
        <c:ser>
          <c:idx val="0"/>
          <c:order val="0"/>
          <c:tx>
            <c:strRef>
              <c:f>'Apple Cr 2004-14'!$AO$27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9E5332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6"/>
              <c:layout>
                <c:manualLayout>
                  <c:x val="-6.5252557715999804E-2"/>
                  <c:y val="-0.142549920809912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('Apple Cr 2004-14'!$AM$30,'Apple Cr 2004-14'!$AM$32,'Apple Cr 2004-14'!$AM$33,'Apple Cr 2004-14'!$AM$34,'Apple Cr 2004-14'!$AM$36,'Apple Cr 2004-14'!$AM$40,'Apple Cr 2004-14'!$AM$41,'Apple Cr 2004-14'!$AM$46)</c:f>
              <c:strCache>
                <c:ptCount val="8"/>
                <c:pt idx="0">
                  <c:v>Aquatic Sowbug</c:v>
                </c:pt>
                <c:pt idx="1">
                  <c:v>Pouch Snails</c:v>
                </c:pt>
                <c:pt idx="2">
                  <c:v>Leech</c:v>
                </c:pt>
                <c:pt idx="3">
                  <c:v>Crayfish</c:v>
                </c:pt>
                <c:pt idx="4">
                  <c:v>Caddisfly</c:v>
                </c:pt>
                <c:pt idx="5">
                  <c:v>Water Boatman</c:v>
                </c:pt>
                <c:pt idx="6">
                  <c:v>Water Strider</c:v>
                </c:pt>
                <c:pt idx="7">
                  <c:v>Planaria</c:v>
                </c:pt>
              </c:strCache>
            </c:strRef>
          </c:cat>
          <c:val>
            <c:numRef>
              <c:f>('Apple Cr 2004-14'!$AO$30,'Apple Cr 2004-14'!$AO$32,'Apple Cr 2004-14'!$AO$33,'Apple Cr 2004-14'!$AO$34,'Apple Cr 2004-14'!$AO$36,'Apple Cr 2004-14'!$AO$40,'Apple Cr 2004-14'!$AO$41,'Apple Cr 2004-14'!$AO$46)</c:f>
              <c:numCache>
                <c:formatCode>0%</c:formatCode>
                <c:ptCount val="8"/>
                <c:pt idx="0">
                  <c:v>0.41818181818181815</c:v>
                </c:pt>
                <c:pt idx="1">
                  <c:v>0.16363636363636364</c:v>
                </c:pt>
                <c:pt idx="2">
                  <c:v>5.4545454545454543E-2</c:v>
                </c:pt>
                <c:pt idx="3">
                  <c:v>1.8181818181818181E-2</c:v>
                </c:pt>
                <c:pt idx="4">
                  <c:v>0.25454545454545452</c:v>
                </c:pt>
                <c:pt idx="5">
                  <c:v>3.6363636363636362E-2</c:v>
                </c:pt>
                <c:pt idx="6">
                  <c:v>1.8181818181818181E-2</c:v>
                </c:pt>
                <c:pt idx="7">
                  <c:v>3.6363636363636362E-2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 rtl="0"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Apple Creek - Below Campground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October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16, 2010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1292740046838399"/>
          <c:y val="2.64462764024596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600435191503"/>
          <c:y val="0.43184582862049298"/>
          <c:w val="0.33692427790788498"/>
          <c:h val="0.47559220397089802"/>
        </c:manualLayout>
      </c:layout>
      <c:pieChart>
        <c:varyColors val="1"/>
        <c:ser>
          <c:idx val="0"/>
          <c:order val="0"/>
          <c:tx>
            <c:strRef>
              <c:f>'Apple Cr 2004-14'!$AO$4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rgbClr val="9E5332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3"/>
              <c:layout>
                <c:manualLayout>
                  <c:x val="-2.7668356523927701E-2"/>
                  <c:y val="-0.165633514998197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76934047627599E-2"/>
                  <c:y val="7.17381277216325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039597790002301E-2"/>
                  <c:y val="-3.5910017412200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('Apple Cr 2004-14'!$AM$7,'Apple Cr 2004-14'!$AM$9,'Apple Cr 2004-14'!$AM$10,'Apple Cr 2004-14'!$AM$13,'Apple Cr 2004-14'!$AM$15,'Apple Cr 2004-14'!$AM$16,'Apple Cr 2004-14'!$AM$17,'Apple Cr 2004-14'!$AM$21,'Apple Cr 2004-14'!$AM$22)</c:f>
              <c:strCache>
                <c:ptCount val="9"/>
                <c:pt idx="0">
                  <c:v>Aquatic Sowbug</c:v>
                </c:pt>
                <c:pt idx="1">
                  <c:v>Pouch Snails</c:v>
                </c:pt>
                <c:pt idx="2">
                  <c:v>Leech</c:v>
                </c:pt>
                <c:pt idx="3">
                  <c:v>Caddisfly</c:v>
                </c:pt>
                <c:pt idx="4">
                  <c:v>Mayfly Larva</c:v>
                </c:pt>
                <c:pt idx="5">
                  <c:v>Riffle Beetle</c:v>
                </c:pt>
                <c:pt idx="6">
                  <c:v>Water Boatman</c:v>
                </c:pt>
                <c:pt idx="7">
                  <c:v>Planaria</c:v>
                </c:pt>
                <c:pt idx="8">
                  <c:v>Blood Worm</c:v>
                </c:pt>
              </c:strCache>
            </c:strRef>
          </c:cat>
          <c:val>
            <c:numRef>
              <c:f>('Apple Cr 2004-14'!$AO$7,'Apple Cr 2004-14'!$AO$9,'Apple Cr 2004-14'!$AO$10,'Apple Cr 2004-14'!$AO$13,'Apple Cr 2004-14'!$AO$15,'Apple Cr 2004-14'!$AO$16,'Apple Cr 2004-14'!$AO$17,'Apple Cr 2004-14'!$AO$21,'Apple Cr 2004-14'!$AO$22)</c:f>
              <c:numCache>
                <c:formatCode>0%</c:formatCode>
                <c:ptCount val="9"/>
                <c:pt idx="0">
                  <c:v>9.5238095238095233E-2</c:v>
                </c:pt>
                <c:pt idx="1">
                  <c:v>7.4829931972789115E-2</c:v>
                </c:pt>
                <c:pt idx="2">
                  <c:v>1.3605442176870748E-2</c:v>
                </c:pt>
                <c:pt idx="3">
                  <c:v>0.60544217687074831</c:v>
                </c:pt>
                <c:pt idx="4">
                  <c:v>2.7210884353741496E-2</c:v>
                </c:pt>
                <c:pt idx="5">
                  <c:v>2.0408163265306121E-2</c:v>
                </c:pt>
                <c:pt idx="6">
                  <c:v>6.8027210884353739E-3</c:v>
                </c:pt>
                <c:pt idx="7">
                  <c:v>4.7619047619047616E-2</c:v>
                </c:pt>
                <c:pt idx="8">
                  <c:v>0.10884353741496598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Apple Creek - Below Campground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August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2, 2011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462489063866999"/>
          <c:y val="2.777777777777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208067122395"/>
          <c:y val="0.30543999708369801"/>
          <c:w val="0.32588927707063198"/>
          <c:h val="0.47709756532486303"/>
        </c:manualLayout>
      </c:layout>
      <c:pieChart>
        <c:varyColors val="1"/>
        <c:ser>
          <c:idx val="0"/>
          <c:order val="0"/>
          <c:tx>
            <c:strRef>
              <c:f>'Apple Cr 2004-14'!$AU$4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('Apple Cr 2004-14'!$AS$7,'Apple Cr 2004-14'!$AS$10,'Apple Cr 2004-14'!$AS$13,'Apple Cr 2004-14'!$AS$17,'Apple Cr 2004-14'!$AS$18,'Apple Cr 2004-14'!$AS$22)</c:f>
              <c:strCache>
                <c:ptCount val="6"/>
                <c:pt idx="0">
                  <c:v>Aquatic Sowbug</c:v>
                </c:pt>
                <c:pt idx="1">
                  <c:v>Leech</c:v>
                </c:pt>
                <c:pt idx="2">
                  <c:v>Caddisfly</c:v>
                </c:pt>
                <c:pt idx="3">
                  <c:v>Water Strider</c:v>
                </c:pt>
                <c:pt idx="4">
                  <c:v>Mosquito Larva</c:v>
                </c:pt>
                <c:pt idx="5">
                  <c:v>Crawling Water Beetle</c:v>
                </c:pt>
              </c:strCache>
            </c:strRef>
          </c:cat>
          <c:val>
            <c:numRef>
              <c:f>('Apple Cr 2004-14'!$AU$7,'Apple Cr 2004-14'!$AU$10,'Apple Cr 2004-14'!$AU$13,'Apple Cr 2004-14'!$AU$17,'Apple Cr 2004-14'!$AU$18,'Apple Cr 2004-14'!$AU$22)</c:f>
              <c:numCache>
                <c:formatCode>0%</c:formatCode>
                <c:ptCount val="6"/>
                <c:pt idx="0">
                  <c:v>0.35555555555555557</c:v>
                </c:pt>
                <c:pt idx="1">
                  <c:v>2.2222222222222223E-2</c:v>
                </c:pt>
                <c:pt idx="2">
                  <c:v>0.42222222222222222</c:v>
                </c:pt>
                <c:pt idx="3">
                  <c:v>2.2222222222222223E-2</c:v>
                </c:pt>
                <c:pt idx="4">
                  <c:v>0.12222222222222222</c:v>
                </c:pt>
                <c:pt idx="5">
                  <c:v>5.5555555555555552E-2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74606299212604"/>
          <c:y val="0.29915281423155399"/>
          <c:w val="0.29958727034120702"/>
          <c:h val="0.53572178477690302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Apple Creek - French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August 2,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173491411523499"/>
          <c:y val="0.38641137648239998"/>
          <c:w val="0.33984848484848501"/>
          <c:h val="0.49596453498656601"/>
        </c:manualLayout>
      </c:layout>
      <c:pieChart>
        <c:varyColors val="1"/>
        <c:ser>
          <c:idx val="0"/>
          <c:order val="0"/>
          <c:tx>
            <c:strRef>
              <c:f>'Apple Cr 2004-14'!$AU$27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-0.16877284657599601"/>
                  <c:y val="5.2019856618942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('Apple Cr 2004-14'!$AS$30,'Apple Cr 2004-14'!$AS$32,'Apple Cr 2004-14'!$AS$34,'Apple Cr 2004-14'!$AS$40,'Apple Cr 2004-14'!$AS$45)</c:f>
              <c:strCache>
                <c:ptCount val="5"/>
                <c:pt idx="0">
                  <c:v>Aquatic Sowbug</c:v>
                </c:pt>
                <c:pt idx="1">
                  <c:v>Pouch Snails</c:v>
                </c:pt>
                <c:pt idx="2">
                  <c:v>Crayfish</c:v>
                </c:pt>
                <c:pt idx="3">
                  <c:v>Water Strider</c:v>
                </c:pt>
                <c:pt idx="4">
                  <c:v>Planaria</c:v>
                </c:pt>
              </c:strCache>
            </c:strRef>
          </c:cat>
          <c:val>
            <c:numRef>
              <c:f>('Apple Cr 2004-14'!$AU$30,'Apple Cr 2004-14'!$AU$32,'Apple Cr 2004-14'!$AU$34,'Apple Cr 2004-14'!$AU$40,'Apple Cr 2004-14'!$AU$45)</c:f>
              <c:numCache>
                <c:formatCode>0%</c:formatCode>
                <c:ptCount val="5"/>
                <c:pt idx="0">
                  <c:v>0.4</c:v>
                </c:pt>
                <c:pt idx="1">
                  <c:v>0.35</c:v>
                </c:pt>
                <c:pt idx="2">
                  <c:v>0.05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Apple Creek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- Below Campground</a:t>
            </a:r>
            <a:b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Macroinvertebrates</a:t>
            </a:r>
            <a:b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August 1, 2013</a:t>
            </a:r>
            <a:endParaRPr lang="en-US" sz="11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837201723560701"/>
          <c:y val="2.1805397642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90979366281199"/>
          <c:y val="0.27038693077181197"/>
          <c:w val="0.31256001926541699"/>
          <c:h val="0.507198013270731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('Apple Cr 2004-14'!$AY$7,'Apple Cr 2004-14'!$AY$9,'Apple Cr 2004-14'!$AY$10,'Apple Cr 2004-14'!$AY$13,'Apple Cr 2004-14'!$AY$16,'Apple Cr 2004-14'!$AY$21:$AY$22)</c:f>
              <c:strCache>
                <c:ptCount val="7"/>
                <c:pt idx="0">
                  <c:v>Aquatic Sowbug</c:v>
                </c:pt>
                <c:pt idx="1">
                  <c:v>Pouch Snails</c:v>
                </c:pt>
                <c:pt idx="2">
                  <c:v>Leech</c:v>
                </c:pt>
                <c:pt idx="3">
                  <c:v>Caddisfly</c:v>
                </c:pt>
                <c:pt idx="4">
                  <c:v>Riffle Beetle</c:v>
                </c:pt>
                <c:pt idx="5">
                  <c:v>Planaria</c:v>
                </c:pt>
                <c:pt idx="6">
                  <c:v>Blood Worm</c:v>
                </c:pt>
              </c:strCache>
            </c:strRef>
          </c:cat>
          <c:val>
            <c:numRef>
              <c:f>('Apple Cr 2004-14'!$AZ$7,'Apple Cr 2004-14'!$AZ$9,'Apple Cr 2004-14'!$AZ$10,'Apple Cr 2004-14'!$AZ$13,'Apple Cr 2004-14'!$AZ$16,'Apple Cr 2004-14'!$AZ$21:$AZ$22)</c:f>
              <c:numCache>
                <c:formatCode>General</c:formatCode>
                <c:ptCount val="7"/>
                <c:pt idx="0">
                  <c:v>28</c:v>
                </c:pt>
                <c:pt idx="1">
                  <c:v>12</c:v>
                </c:pt>
                <c:pt idx="2">
                  <c:v>3</c:v>
                </c:pt>
                <c:pt idx="3">
                  <c:v>24</c:v>
                </c:pt>
                <c:pt idx="4">
                  <c:v>3</c:v>
                </c:pt>
                <c:pt idx="5">
                  <c:v>16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39266280483701"/>
          <c:y val="0.327624210927904"/>
          <c:w val="0.25190768895118998"/>
          <c:h val="0.4971713076679800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Apple Creek - Frontage Road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 August 1, 2014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'Apple Cr 2004-14'!$BC$3</c:f>
              <c:strCache>
                <c:ptCount val="1"/>
                <c:pt idx="0">
                  <c:v>Apple Creek - Frontage Road: August 1, 2014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B5604B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537DC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ACBD88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00AF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50505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0.13642964108014105"/>
                  <c:y val="-5.3553966234569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('Apple Cr 2004-14'!$BE$7,'Apple Cr 2004-14'!$BE$9,'Apple Cr 2004-14'!$BE$11,'Apple Cr 2004-14'!$BE$14,'Apple Cr 2004-14'!$BE$24,'Apple Cr 2004-14'!$BE$27)</c:f>
              <c:strCache>
                <c:ptCount val="6"/>
                <c:pt idx="0">
                  <c:v>Aquatic Sowbug</c:v>
                </c:pt>
                <c:pt idx="1">
                  <c:v>Pouch Snails</c:v>
                </c:pt>
                <c:pt idx="2">
                  <c:v>Leech</c:v>
                </c:pt>
                <c:pt idx="3">
                  <c:v>Caddisfly Larva</c:v>
                </c:pt>
                <c:pt idx="4">
                  <c:v>Planaria</c:v>
                </c:pt>
                <c:pt idx="5">
                  <c:v>Blood Worm</c:v>
                </c:pt>
              </c:strCache>
            </c:strRef>
          </c:cat>
          <c:val>
            <c:numRef>
              <c:f>('Apple Cr 2004-14'!$BF$7,'Apple Cr 2004-14'!$BF$9,'Apple Cr 2004-14'!$BF$11,'Apple Cr 2004-14'!$BF$14,'Apple Cr 2004-14'!$BF$24,'Apple Cr 2004-14'!$BF$27)</c:f>
              <c:numCache>
                <c:formatCode>General</c:formatCode>
                <c:ptCount val="6"/>
                <c:pt idx="0">
                  <c:v>15</c:v>
                </c:pt>
                <c:pt idx="1">
                  <c:v>13</c:v>
                </c:pt>
                <c:pt idx="2">
                  <c:v>2</c:v>
                </c:pt>
                <c:pt idx="3">
                  <c:v>53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Campground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8, 2004</a:t>
            </a:r>
          </a:p>
        </c:rich>
      </c:tx>
      <c:layout>
        <c:manualLayout>
          <c:xMode val="edge"/>
          <c:yMode val="edge"/>
          <c:x val="0.25793691389599299"/>
          <c:y val="3.83771929824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13311986897"/>
          <c:y val="0.39473753280839902"/>
          <c:w val="0.34526881070812399"/>
          <c:h val="0.44407929271998903"/>
        </c:manualLayout>
      </c:layout>
      <c:pieChart>
        <c:varyColors val="1"/>
        <c:ser>
          <c:idx val="0"/>
          <c:order val="0"/>
          <c:tx>
            <c:strRef>
              <c:f>'Apple Cr 2004-14'!$E$27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4285751409787"/>
                  <c:y val="1.15740889055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22198227696786"/>
                  <c:y val="-5.76259476518279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2004-14'!$C$5:$C$19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</c:strCache>
            </c:strRef>
          </c:cat>
          <c:val>
            <c:numRef>
              <c:f>'Apple Cr 2004-14'!$E$5:$E$19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0.43243243243243246</c:v>
                </c:pt>
                <c:pt idx="3">
                  <c:v>0.11711711711711711</c:v>
                </c:pt>
                <c:pt idx="4">
                  <c:v>2.7027027027027029E-2</c:v>
                </c:pt>
                <c:pt idx="5">
                  <c:v>1.8018018018018018E-2</c:v>
                </c:pt>
                <c:pt idx="6">
                  <c:v>0</c:v>
                </c:pt>
                <c:pt idx="7">
                  <c:v>0</c:v>
                </c:pt>
                <c:pt idx="8">
                  <c:v>0.38738738738738737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1.8018018018018018E-2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676880812975301"/>
          <c:y val="0.35857853294654002"/>
          <c:w val="0.29678067164681299"/>
          <c:h val="0.511652852603950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Superior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June 25, 2004</a:t>
            </a:r>
          </a:p>
        </c:rich>
      </c:tx>
      <c:layout>
        <c:manualLayout>
          <c:xMode val="edge"/>
          <c:yMode val="edge"/>
          <c:x val="0.187268507961207"/>
          <c:y val="6.358836161522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28312807052999"/>
          <c:y val="0.46276048644303602"/>
          <c:w val="0.32245346254795099"/>
          <c:h val="0.41412793763018901"/>
        </c:manualLayout>
      </c:layout>
      <c:pieChart>
        <c:varyColors val="1"/>
        <c:ser>
          <c:idx val="0"/>
          <c:order val="0"/>
          <c:tx>
            <c:strRef>
              <c:f>'BairdCr 2004-14'!$E$32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5B331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2004-14'!$C$6:$C$20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</c:strCache>
            </c:strRef>
          </c:cat>
          <c:val>
            <c:numRef>
              <c:f>'BairdCr 2004-14'!$E$6:$E$20</c:f>
              <c:numCache>
                <c:formatCode>0%</c:formatCode>
                <c:ptCount val="15"/>
                <c:pt idx="0">
                  <c:v>8.6021505376344093E-2</c:v>
                </c:pt>
                <c:pt idx="1">
                  <c:v>0</c:v>
                </c:pt>
                <c:pt idx="2">
                  <c:v>0.13978494623655913</c:v>
                </c:pt>
                <c:pt idx="3">
                  <c:v>4.3010752688172046E-2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0.27956989247311825</c:v>
                </c:pt>
                <c:pt idx="11">
                  <c:v>0.24731182795698925</c:v>
                </c:pt>
                <c:pt idx="12">
                  <c:v>1.0752688172043012E-2</c:v>
                </c:pt>
                <c:pt idx="13">
                  <c:v>1.0752688172043012E-2</c:v>
                </c:pt>
                <c:pt idx="14">
                  <c:v>0.18279569892473119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8184457728437298"/>
          <c:y val="0.210451410964934"/>
          <c:w val="0.279573417968356"/>
          <c:h val="0.70005347157692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Northview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June 25, 2004</a:t>
            </a:r>
          </a:p>
        </c:rich>
      </c:tx>
      <c:layout>
        <c:manualLayout>
          <c:xMode val="edge"/>
          <c:yMode val="edge"/>
          <c:x val="0.230502354156327"/>
          <c:y val="2.4411429703362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18634498833299"/>
          <c:y val="0.425137627027391"/>
          <c:w val="0.31567862201368102"/>
          <c:h val="0.39561006797227299"/>
        </c:manualLayout>
      </c:layout>
      <c:pieChart>
        <c:varyColors val="1"/>
        <c:ser>
          <c:idx val="0"/>
          <c:order val="0"/>
          <c:tx>
            <c:strRef>
              <c:f>'BairdCr 2004-14'!$E$32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8891526256760204E-2"/>
                  <c:y val="0.12442335759513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2532027399202499E-2"/>
                  <c:y val="9.74720705718692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4156884462418702E-2"/>
                  <c:y val="-3.1626614404557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369925892469599E-2"/>
                  <c:y val="-0.1073731586239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.141602325284787"/>
                  <c:y val="-7.2534154384548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2004-14'!$C$33:$C$48</c:f>
              <c:strCache>
                <c:ptCount val="16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Water Penny</c:v>
                </c:pt>
              </c:strCache>
            </c:strRef>
          </c:cat>
          <c:val>
            <c:numRef>
              <c:f>'BairdCr 2004-14'!$E$33:$E$48</c:f>
              <c:numCache>
                <c:formatCode>0%</c:formatCode>
                <c:ptCount val="16"/>
                <c:pt idx="0">
                  <c:v>0.69767441860465118</c:v>
                </c:pt>
                <c:pt idx="1">
                  <c:v>0</c:v>
                </c:pt>
                <c:pt idx="2">
                  <c:v>4.6511627906976744E-2</c:v>
                </c:pt>
                <c:pt idx="3">
                  <c:v>1.1627906976744186E-2</c:v>
                </c:pt>
                <c:pt idx="4">
                  <c:v>8.1395348837209308E-2</c:v>
                </c:pt>
                <c:pt idx="5">
                  <c:v>5.8139534883720929E-2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8.1395348837209308E-2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1.1627906976744186E-2</c:v>
                </c:pt>
                <c:pt idx="15">
                  <c:v>1.1627906976744186E-2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34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66515982776428895"/>
          <c:y val="0.236853034880074"/>
          <c:w val="0.28716334223128398"/>
          <c:h val="0.66630548539923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Superior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20, 2005</a:t>
            </a:r>
          </a:p>
        </c:rich>
      </c:tx>
      <c:layout>
        <c:manualLayout>
          <c:xMode val="edge"/>
          <c:yMode val="edge"/>
          <c:x val="0.15866691706126199"/>
          <c:y val="3.322997668769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52629706452899"/>
          <c:y val="0.474168307086614"/>
          <c:w val="0.30993200018795602"/>
          <c:h val="0.378698162729659"/>
        </c:manualLayout>
      </c:layout>
      <c:pieChart>
        <c:varyColors val="1"/>
        <c:ser>
          <c:idx val="1"/>
          <c:order val="0"/>
          <c:tx>
            <c:strRef>
              <c:f>'BairdCr 2004-14'!$K$5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EE507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6615648767924404E-2"/>
                  <c:y val="4.5060563081788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263732578572499E-2"/>
                  <c:y val="8.5106605197666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59030972917099E-3"/>
                  <c:y val="2.8529558157561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5656722424177399"/>
                  <c:y val="-3.75830195138650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2004-14'!$I$9:$I$23</c:f>
              <c:strCache>
                <c:ptCount val="15"/>
                <c:pt idx="0">
                  <c:v>Midge Larva</c:v>
                </c:pt>
                <c:pt idx="1">
                  <c:v>Snails</c:v>
                </c:pt>
                <c:pt idx="2">
                  <c:v>Leech</c:v>
                </c:pt>
                <c:pt idx="3">
                  <c:v>Crayfish</c:v>
                </c:pt>
                <c:pt idx="4">
                  <c:v>Stonefly</c:v>
                </c:pt>
                <c:pt idx="5">
                  <c:v>Caddisfly</c:v>
                </c:pt>
                <c:pt idx="6">
                  <c:v>Clam</c:v>
                </c:pt>
                <c:pt idx="7">
                  <c:v>Mayfly</c:v>
                </c:pt>
                <c:pt idx="8">
                  <c:v>Riffle Beetle</c:v>
                </c:pt>
                <c:pt idx="9">
                  <c:v>Water Strider</c:v>
                </c:pt>
                <c:pt idx="10">
                  <c:v>Damselfly Larva</c:v>
                </c:pt>
                <c:pt idx="11">
                  <c:v>Mosquito Larva</c:v>
                </c:pt>
                <c:pt idx="12">
                  <c:v>Cranefly Larva</c:v>
                </c:pt>
                <c:pt idx="13">
                  <c:v>Dragonfly nymph</c:v>
                </c:pt>
                <c:pt idx="14">
                  <c:v>Pred. Diving Beetle</c:v>
                </c:pt>
              </c:strCache>
            </c:strRef>
          </c:cat>
          <c:val>
            <c:numRef>
              <c:f>'BairdCr 2004-14'!$K$9:$K$23</c:f>
              <c:numCache>
                <c:formatCode>0%</c:formatCode>
                <c:ptCount val="15"/>
                <c:pt idx="0">
                  <c:v>0.12121212121212122</c:v>
                </c:pt>
                <c:pt idx="1">
                  <c:v>0</c:v>
                </c:pt>
                <c:pt idx="2">
                  <c:v>0</c:v>
                </c:pt>
                <c:pt idx="3">
                  <c:v>0.12121212121212122</c:v>
                </c:pt>
                <c:pt idx="4">
                  <c:v>0</c:v>
                </c:pt>
                <c:pt idx="5">
                  <c:v>0.18181818181818182</c:v>
                </c:pt>
                <c:pt idx="6">
                  <c:v>0</c:v>
                </c:pt>
                <c:pt idx="7">
                  <c:v>0.21212121212121213</c:v>
                </c:pt>
                <c:pt idx="8">
                  <c:v>6.0606060606060608E-2</c:v>
                </c:pt>
                <c:pt idx="9">
                  <c:v>9.0909090909090912E-2</c:v>
                </c:pt>
                <c:pt idx="10">
                  <c:v>0</c:v>
                </c:pt>
                <c:pt idx="11">
                  <c:v>0</c:v>
                </c:pt>
                <c:pt idx="12">
                  <c:v>3.0303030303030304E-2</c:v>
                </c:pt>
                <c:pt idx="13">
                  <c:v>3.0303030303030304E-2</c:v>
                </c:pt>
                <c:pt idx="14">
                  <c:v>0.15151515151515152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67087016593113202"/>
          <c:y val="0.18191682561419001"/>
          <c:w val="0.29255995672296697"/>
          <c:h val="0.761714024877324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Superior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11, 2006</a:t>
            </a:r>
          </a:p>
        </c:rich>
      </c:tx>
      <c:layout>
        <c:manualLayout>
          <c:xMode val="edge"/>
          <c:yMode val="edge"/>
          <c:x val="0.181958054059811"/>
          <c:y val="2.8881374490765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05415883928199"/>
          <c:y val="0.42553919890448499"/>
          <c:w val="0.32550221831408099"/>
          <c:h val="0.41819958918178701"/>
        </c:manualLayout>
      </c:layout>
      <c:pieChart>
        <c:varyColors val="1"/>
        <c:ser>
          <c:idx val="1"/>
          <c:order val="0"/>
          <c:tx>
            <c:strRef>
              <c:f>'BairdCr 2004-14'!$Q$5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701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C3133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Caddisfly</a:t>
                    </a:r>
                  </a:p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Riffle</a:t>
                    </a:r>
                  </a:p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Beetle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Housefly Larvae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2004-14'!$O$6:$O$26</c:f>
              <c:strCache>
                <c:ptCount val="21"/>
                <c:pt idx="0">
                  <c:v>Blackfly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Dragonfly nymph</c:v>
                </c:pt>
                <c:pt idx="17">
                  <c:v>Pred. Diving Beetle</c:v>
                </c:pt>
                <c:pt idx="18">
                  <c:v>Water Boatman</c:v>
                </c:pt>
                <c:pt idx="19">
                  <c:v>Tubifex Worms</c:v>
                </c:pt>
                <c:pt idx="20">
                  <c:v>Housefly Larvae</c:v>
                </c:pt>
              </c:strCache>
            </c:strRef>
          </c:cat>
          <c:val>
            <c:numRef>
              <c:f>'BairdCr 2004-14'!$Q$6:$Q$26</c:f>
              <c:numCache>
                <c:formatCode>0%</c:formatCode>
                <c:ptCount val="21"/>
                <c:pt idx="0">
                  <c:v>0.25925925925925924</c:v>
                </c:pt>
                <c:pt idx="1">
                  <c:v>0</c:v>
                </c:pt>
                <c:pt idx="2">
                  <c:v>9.6296296296296297E-2</c:v>
                </c:pt>
                <c:pt idx="3">
                  <c:v>0.3037037037037037</c:v>
                </c:pt>
                <c:pt idx="4">
                  <c:v>0</c:v>
                </c:pt>
                <c:pt idx="5">
                  <c:v>0</c:v>
                </c:pt>
                <c:pt idx="6">
                  <c:v>5.185185185185185E-2</c:v>
                </c:pt>
                <c:pt idx="7">
                  <c:v>0</c:v>
                </c:pt>
                <c:pt idx="8">
                  <c:v>0.14814814814814814</c:v>
                </c:pt>
                <c:pt idx="9">
                  <c:v>0</c:v>
                </c:pt>
                <c:pt idx="10">
                  <c:v>2.2222222222222223E-2</c:v>
                </c:pt>
                <c:pt idx="11">
                  <c:v>8.1481481481481488E-2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>
                  <c:v>2.9629629629629631E-2</c:v>
                </c:pt>
                <c:pt idx="20">
                  <c:v>7.4074074074074077E-3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ayout>
        <c:manualLayout>
          <c:xMode val="edge"/>
          <c:yMode val="edge"/>
          <c:x val="0.70489946153180605"/>
          <c:y val="0.14388258216189201"/>
          <c:w val="0.26502672373053998"/>
          <c:h val="0.79134083699660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Northview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11, 2006</a:t>
            </a:r>
          </a:p>
        </c:rich>
      </c:tx>
      <c:layout>
        <c:manualLayout>
          <c:xMode val="edge"/>
          <c:yMode val="edge"/>
          <c:x val="0.20590890635712"/>
          <c:y val="4.28962609182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4047057569599"/>
          <c:y val="0.41016792633362298"/>
          <c:w val="0.333936874641939"/>
          <c:h val="0.44003721942783902"/>
        </c:manualLayout>
      </c:layout>
      <c:pieChart>
        <c:varyColors val="1"/>
        <c:ser>
          <c:idx val="1"/>
          <c:order val="0"/>
          <c:tx>
            <c:strRef>
              <c:f>'BairdCr 2004-14'!$Q$31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Snails</a:t>
                    </a:r>
                  </a:p>
                  <a:p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10%</a:t>
                    </a:r>
                    <a:endParaRPr lang="en-US" sz="825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Caddisfly</a:t>
                    </a:r>
                  </a:p>
                  <a:p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3%</a:t>
                    </a:r>
                    <a:endParaRPr lang="en-US" sz="825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sz="900"/>
                      <a:t>Riffle Beetle 23%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2004-14'!$O$32:$O$52</c:f>
              <c:strCache>
                <c:ptCount val="21"/>
                <c:pt idx="0">
                  <c:v>Blackfly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Dragonfly nymph</c:v>
                </c:pt>
                <c:pt idx="17">
                  <c:v>Pred. Diving Beetle</c:v>
                </c:pt>
                <c:pt idx="18">
                  <c:v>Water Boatman</c:v>
                </c:pt>
                <c:pt idx="19">
                  <c:v>Tubifex Worms</c:v>
                </c:pt>
                <c:pt idx="20">
                  <c:v>Housefly Larvae</c:v>
                </c:pt>
              </c:strCache>
            </c:strRef>
          </c:cat>
          <c:val>
            <c:numRef>
              <c:f>'BairdCr 2004-14'!$Q$32:$Q$52</c:f>
              <c:numCache>
                <c:formatCode>0%</c:formatCode>
                <c:ptCount val="21"/>
                <c:pt idx="0">
                  <c:v>0.38461538461538464</c:v>
                </c:pt>
                <c:pt idx="1">
                  <c:v>0</c:v>
                </c:pt>
                <c:pt idx="2">
                  <c:v>0.10256410256410256</c:v>
                </c:pt>
                <c:pt idx="3">
                  <c:v>0</c:v>
                </c:pt>
                <c:pt idx="4">
                  <c:v>0.10256410256410256</c:v>
                </c:pt>
                <c:pt idx="5">
                  <c:v>2.564102564102564E-2</c:v>
                </c:pt>
                <c:pt idx="6">
                  <c:v>0</c:v>
                </c:pt>
                <c:pt idx="7">
                  <c:v>0</c:v>
                </c:pt>
                <c:pt idx="8">
                  <c:v>2.564102564102564E-2</c:v>
                </c:pt>
                <c:pt idx="9">
                  <c:v>0</c:v>
                </c:pt>
                <c:pt idx="10">
                  <c:v>5.128205128205128E-2</c:v>
                </c:pt>
                <c:pt idx="11">
                  <c:v>0.23076923076923078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7.6923076923076927E-2</c:v>
                </c:pt>
                <c:pt idx="20">
                  <c:v>0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20"/>
        <c:delete val="1"/>
      </c:legendEntry>
      <c:layout>
        <c:manualLayout>
          <c:xMode val="edge"/>
          <c:yMode val="edge"/>
          <c:x val="0.69801825067724499"/>
          <c:y val="0.17255057871864399"/>
          <c:w val="0.276920680772892"/>
          <c:h val="0.76854180112731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Superior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August 2, 2007</a:t>
            </a:r>
          </a:p>
        </c:rich>
      </c:tx>
      <c:layout>
        <c:manualLayout>
          <c:xMode val="edge"/>
          <c:yMode val="edge"/>
          <c:x val="9.5620344754203002E-2"/>
          <c:y val="2.8717453263127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19608624871299"/>
          <c:y val="0.36442067450326399"/>
          <c:w val="0.321011329280043"/>
          <c:h val="0.38737110508844202"/>
        </c:manualLayout>
      </c:layout>
      <c:pieChart>
        <c:varyColors val="1"/>
        <c:ser>
          <c:idx val="1"/>
          <c:order val="0"/>
          <c:tx>
            <c:strRef>
              <c:f>'BairdCr 2004-14'!$W$5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701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2004-14'!$U$6:$U$27</c:f>
              <c:strCache>
                <c:ptCount val="22"/>
                <c:pt idx="0">
                  <c:v>Blackfly</c:v>
                </c:pt>
                <c:pt idx="1">
                  <c:v>Scud</c:v>
                </c:pt>
                <c:pt idx="2">
                  <c:v>Aquatic Sowbug</c:v>
                </c:pt>
                <c:pt idx="3">
                  <c:v>Mayfly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Midge Larva</c:v>
                </c:pt>
                <c:pt idx="11">
                  <c:v>Riffle Beetle</c:v>
                </c:pt>
                <c:pt idx="12">
                  <c:v>Riffle Beetle Larva</c:v>
                </c:pt>
                <c:pt idx="13">
                  <c:v>Water Strider</c:v>
                </c:pt>
                <c:pt idx="14">
                  <c:v>Damselfly Larva</c:v>
                </c:pt>
                <c:pt idx="15">
                  <c:v>Mosquito Larva</c:v>
                </c:pt>
                <c:pt idx="16">
                  <c:v>Cranefly Larva</c:v>
                </c:pt>
                <c:pt idx="17">
                  <c:v>Dragonfly nymph</c:v>
                </c:pt>
                <c:pt idx="18">
                  <c:v>Pred. Diving Beetle</c:v>
                </c:pt>
                <c:pt idx="19">
                  <c:v>Water Scavenger Beetle</c:v>
                </c:pt>
                <c:pt idx="20">
                  <c:v>Tubifex Worms</c:v>
                </c:pt>
                <c:pt idx="21">
                  <c:v>Housefly Larvae</c:v>
                </c:pt>
              </c:strCache>
            </c:strRef>
          </c:cat>
          <c:val>
            <c:numRef>
              <c:f>'BairdCr 2004-14'!$W$6:$W$27</c:f>
              <c:numCache>
                <c:formatCode>0%</c:formatCode>
                <c:ptCount val="22"/>
                <c:pt idx="0">
                  <c:v>0</c:v>
                </c:pt>
                <c:pt idx="1">
                  <c:v>1.3071895424836602E-2</c:v>
                </c:pt>
                <c:pt idx="2">
                  <c:v>5.8823529411764705E-2</c:v>
                </c:pt>
                <c:pt idx="3">
                  <c:v>9.8039215686274508E-2</c:v>
                </c:pt>
                <c:pt idx="4">
                  <c:v>0</c:v>
                </c:pt>
                <c:pt idx="5">
                  <c:v>0</c:v>
                </c:pt>
                <c:pt idx="6">
                  <c:v>0.18300653594771241</c:v>
                </c:pt>
                <c:pt idx="7">
                  <c:v>0</c:v>
                </c:pt>
                <c:pt idx="8">
                  <c:v>0.16339869281045752</c:v>
                </c:pt>
                <c:pt idx="9">
                  <c:v>0</c:v>
                </c:pt>
                <c:pt idx="10">
                  <c:v>0</c:v>
                </c:pt>
                <c:pt idx="11">
                  <c:v>0.13071895424836602</c:v>
                </c:pt>
                <c:pt idx="12">
                  <c:v>4.5751633986928102E-2</c:v>
                </c:pt>
                <c:pt idx="13">
                  <c:v>0.13071895424836602</c:v>
                </c:pt>
                <c:pt idx="14">
                  <c:v>0</c:v>
                </c:pt>
                <c:pt idx="15">
                  <c:v>0</c:v>
                </c:pt>
                <c:pt idx="16">
                  <c:v>1.3071895424836602E-2</c:v>
                </c:pt>
                <c:pt idx="17">
                  <c:v>0</c:v>
                </c:pt>
                <c:pt idx="18">
                  <c:v>0</c:v>
                </c:pt>
                <c:pt idx="19">
                  <c:v>6.5359477124183009E-3</c:v>
                </c:pt>
                <c:pt idx="20">
                  <c:v>0.15686274509803921</c:v>
                </c:pt>
                <c:pt idx="2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21"/>
        <c:delete val="1"/>
      </c:legendEntry>
      <c:layout>
        <c:manualLayout>
          <c:xMode val="edge"/>
          <c:yMode val="edge"/>
          <c:x val="0.61461591860211595"/>
          <c:y val="2.67407371624559E-2"/>
          <c:w val="0.34728283649682301"/>
          <c:h val="0.96339468302658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Northview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August 2, 2007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Sample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 VALID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flow from riffles too low</a:t>
            </a:r>
          </a:p>
        </c:rich>
      </c:tx>
      <c:layout>
        <c:manualLayout>
          <c:xMode val="edge"/>
          <c:yMode val="edge"/>
          <c:x val="0.15462353403961701"/>
          <c:y val="3.4040450825999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363630307601"/>
          <c:y val="0.47707374813442399"/>
          <c:w val="0.327613946733816"/>
          <c:h val="0.43026631671041099"/>
        </c:manualLayout>
      </c:layout>
      <c:pieChart>
        <c:varyColors val="1"/>
        <c:ser>
          <c:idx val="1"/>
          <c:order val="0"/>
          <c:tx>
            <c:strRef>
              <c:f>'BairdCr 2004-14'!$W$31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D080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2004-14'!$U$32:$U$53</c:f>
              <c:strCache>
                <c:ptCount val="22"/>
                <c:pt idx="0">
                  <c:v>Blackfly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Orb/Gilled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Caddisfly Larva</c:v>
                </c:pt>
                <c:pt idx="10">
                  <c:v>Clam</c:v>
                </c:pt>
                <c:pt idx="11">
                  <c:v>Mayfly</c:v>
                </c:pt>
                <c:pt idx="12">
                  <c:v>Riffle Beetle</c:v>
                </c:pt>
                <c:pt idx="13">
                  <c:v>Water Strider</c:v>
                </c:pt>
                <c:pt idx="14">
                  <c:v>Damselfly Larva</c:v>
                </c:pt>
                <c:pt idx="15">
                  <c:v>Mosquito Larva</c:v>
                </c:pt>
                <c:pt idx="16">
                  <c:v>Cranefly Larva</c:v>
                </c:pt>
                <c:pt idx="17">
                  <c:v>Dragonfly nymph</c:v>
                </c:pt>
                <c:pt idx="18">
                  <c:v>Pred. Diving Beetle</c:v>
                </c:pt>
                <c:pt idx="19">
                  <c:v>Water Scavenger Beetle</c:v>
                </c:pt>
                <c:pt idx="20">
                  <c:v>Tubifex Worms</c:v>
                </c:pt>
                <c:pt idx="21">
                  <c:v>Housefly Larvae</c:v>
                </c:pt>
              </c:strCache>
            </c:strRef>
          </c:cat>
          <c:val>
            <c:numRef>
              <c:f>'BairdCr 2004-14'!$W$32:$W$53</c:f>
              <c:numCache>
                <c:formatCode>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0.41666666666666669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8.3333333333333329E-2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0.16666666666666666</c:v>
                </c:pt>
                <c:pt idx="19">
                  <c:v>0.33333333333333331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24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20"/>
        <c:delete val="1"/>
      </c:legendEntry>
      <c:legendEntry>
        <c:idx val="21"/>
        <c:delete val="1"/>
      </c:legendEntry>
      <c:layout>
        <c:manualLayout>
          <c:xMode val="edge"/>
          <c:yMode val="edge"/>
          <c:x val="0.64125051627429797"/>
          <c:y val="0.29370358705161898"/>
          <c:w val="0.33834645669291402"/>
          <c:h val="0.36641311992863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Superior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16, 2008</a:t>
            </a:r>
          </a:p>
        </c:rich>
      </c:tx>
      <c:layout>
        <c:manualLayout>
          <c:xMode val="edge"/>
          <c:yMode val="edge"/>
          <c:x val="0.22950462612546499"/>
          <c:y val="5.606848374722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08585727357999"/>
          <c:y val="0.46647316777710501"/>
          <c:w val="0.274743742214757"/>
          <c:h val="0.395687636983521"/>
        </c:manualLayout>
      </c:layout>
      <c:pieChart>
        <c:varyColors val="1"/>
        <c:ser>
          <c:idx val="0"/>
          <c:order val="0"/>
          <c:tx>
            <c:strRef>
              <c:f>'BairdCr 2004-14'!$AC$5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34D7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9869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2753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4978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B34A4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1AF5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775D9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7E9BC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CA7E7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AEC68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9B89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7CBBC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8AA7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B6C3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DDB6B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CDDBB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2.4410352579672199E-2"/>
                  <c:y val="-2.283396833460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2858922943097001"/>
                  <c:y val="-0.166339175345016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2004-14'!$AA$7:$AA$27</c:f>
              <c:strCache>
                <c:ptCount val="21"/>
                <c:pt idx="0">
                  <c:v>Scud</c:v>
                </c:pt>
                <c:pt idx="1">
                  <c:v>Aquatic Sowbug</c:v>
                </c:pt>
                <c:pt idx="2">
                  <c:v>Mayfly Larva</c:v>
                </c:pt>
                <c:pt idx="3">
                  <c:v>Snails</c:v>
                </c:pt>
                <c:pt idx="4">
                  <c:v>Leech</c:v>
                </c:pt>
                <c:pt idx="5">
                  <c:v>Crayfish</c:v>
                </c:pt>
                <c:pt idx="6">
                  <c:v>Stonefly</c:v>
                </c:pt>
                <c:pt idx="7">
                  <c:v>Caddisfly</c:v>
                </c:pt>
                <c:pt idx="8">
                  <c:v>Clam</c:v>
                </c:pt>
                <c:pt idx="9">
                  <c:v>Midge Larva</c:v>
                </c:pt>
                <c:pt idx="10">
                  <c:v>Riffle Beetle</c:v>
                </c:pt>
                <c:pt idx="11">
                  <c:v>Bloodworm</c:v>
                </c:pt>
                <c:pt idx="12">
                  <c:v>Water Strider</c:v>
                </c:pt>
                <c:pt idx="13">
                  <c:v>Freshwater mussel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Dragonfly nymph</c:v>
                </c:pt>
                <c:pt idx="17">
                  <c:v>Pred. Diving Beetle</c:v>
                </c:pt>
                <c:pt idx="18">
                  <c:v>Water Scavenger Beetle</c:v>
                </c:pt>
                <c:pt idx="19">
                  <c:v>Tubifex Worms</c:v>
                </c:pt>
                <c:pt idx="20">
                  <c:v>Housefly Larvae</c:v>
                </c:pt>
              </c:strCache>
            </c:strRef>
          </c:cat>
          <c:val>
            <c:numRef>
              <c:f>'BairdCr 2004-14'!$AC$7:$AC$27</c:f>
              <c:numCache>
                <c:formatCode>0%</c:formatCode>
                <c:ptCount val="21"/>
                <c:pt idx="0">
                  <c:v>1.7167381974248927E-2</c:v>
                </c:pt>
                <c:pt idx="1">
                  <c:v>5.1502145922746781E-2</c:v>
                </c:pt>
                <c:pt idx="2">
                  <c:v>5.5793991416309016E-2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1.2875536480686695E-2</c:v>
                </c:pt>
                <c:pt idx="11">
                  <c:v>0.85836909871244638</c:v>
                </c:pt>
                <c:pt idx="12">
                  <c:v>0</c:v>
                </c:pt>
                <c:pt idx="13">
                  <c:v>4.2918454935622317E-3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ayout>
        <c:manualLayout>
          <c:xMode val="edge"/>
          <c:yMode val="edge"/>
          <c:x val="0.70847456478270199"/>
          <c:y val="0.28504679991924098"/>
          <c:w val="0.26018036207012601"/>
          <c:h val="0.50030648342870199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Baird Creek - Northview Rd.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16, 2008</a:t>
            </a:r>
          </a:p>
        </c:rich>
      </c:tx>
      <c:layout>
        <c:manualLayout>
          <c:xMode val="edge"/>
          <c:yMode val="edge"/>
          <c:x val="0.200476472993912"/>
          <c:y val="4.6632763413086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823949219223"/>
          <c:y val="0.39708491603135299"/>
          <c:w val="0.29629692669382901"/>
          <c:h val="0.47058903037993099"/>
        </c:manualLayout>
      </c:layout>
      <c:pieChart>
        <c:varyColors val="1"/>
        <c:ser>
          <c:idx val="0"/>
          <c:order val="0"/>
          <c:tx>
            <c:strRef>
              <c:f>'BairdCr 2004-14'!$AC$31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9869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2753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4978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B34A4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1AF5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775D9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7CBBC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8AA7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B6C3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DDB6B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CDDBB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C3BAD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3"/>
              <c:layout>
                <c:manualLayout>
                  <c:x val="7.12123219418348E-2"/>
                  <c:y val="-9.23496027241769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3911778767229799"/>
                  <c:y val="-1.54370034052213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'BairdCr 2004-14'!$AA$32:$AA$53</c:f>
              <c:strCache>
                <c:ptCount val="22"/>
                <c:pt idx="0">
                  <c:v>Blackfly</c:v>
                </c:pt>
                <c:pt idx="1">
                  <c:v>Scud</c:v>
                </c:pt>
                <c:pt idx="2">
                  <c:v>Aquatic Sowbug</c:v>
                </c:pt>
                <c:pt idx="3">
                  <c:v>Mayfly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Midge Larva</c:v>
                </c:pt>
                <c:pt idx="11">
                  <c:v>Riffle Beetle</c:v>
                </c:pt>
                <c:pt idx="12">
                  <c:v>Bloodworm</c:v>
                </c:pt>
                <c:pt idx="13">
                  <c:v>Water Strider</c:v>
                </c:pt>
                <c:pt idx="14">
                  <c:v>Orb/Gilled Snails</c:v>
                </c:pt>
                <c:pt idx="15">
                  <c:v>Pouch Snail</c:v>
                </c:pt>
                <c:pt idx="16">
                  <c:v>Cranefly Larva</c:v>
                </c:pt>
                <c:pt idx="17">
                  <c:v>Dragonfly nymph</c:v>
                </c:pt>
                <c:pt idx="18">
                  <c:v>Pred. Diving Beetle</c:v>
                </c:pt>
                <c:pt idx="19">
                  <c:v>Water Scavenger Beetle</c:v>
                </c:pt>
                <c:pt idx="20">
                  <c:v>Tubifex Worms</c:v>
                </c:pt>
                <c:pt idx="21">
                  <c:v>Housefly Larvae</c:v>
                </c:pt>
              </c:strCache>
            </c:strRef>
          </c:cat>
          <c:val>
            <c:numRef>
              <c:f>'BairdCr 2004-14'!$AC$32:$AC$53</c:f>
              <c:numCache>
                <c:formatCode>0%</c:formatCode>
                <c:ptCount val="22"/>
                <c:pt idx="0">
                  <c:v>4.1666666666666664E-2</c:v>
                </c:pt>
                <c:pt idx="1">
                  <c:v>6.25E-2</c:v>
                </c:pt>
                <c:pt idx="2">
                  <c:v>0.3125</c:v>
                </c:pt>
                <c:pt idx="3">
                  <c:v>2.0833333333333332E-2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6.25E-2</c:v>
                </c:pt>
                <c:pt idx="12">
                  <c:v>8.3333333333333329E-2</c:v>
                </c:pt>
                <c:pt idx="13">
                  <c:v>2.0833333333333332E-2</c:v>
                </c:pt>
                <c:pt idx="14">
                  <c:v>0.3125</c:v>
                </c:pt>
                <c:pt idx="15">
                  <c:v>8.3333333333333329E-2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ayout>
        <c:manualLayout>
          <c:xMode val="edge"/>
          <c:yMode val="edge"/>
          <c:x val="0.675626954823771"/>
          <c:y val="0.10274420089380699"/>
          <c:w val="0.30037866181760098"/>
          <c:h val="0.7688313116265870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Baird Creek - Superior Rd.</a:t>
            </a:r>
          </a:p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October 5, 2011</a:t>
            </a:r>
          </a:p>
        </c:rich>
      </c:tx>
      <c:layout>
        <c:manualLayout>
          <c:xMode val="edge"/>
          <c:yMode val="edge"/>
          <c:x val="0.20113520433214599"/>
          <c:y val="1.90057328360270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1660698290085"/>
          <c:y val="0.48076921757329399"/>
          <c:w val="0.31292356354974399"/>
          <c:h val="0.45447436853961898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4"/>
              <c:layout>
                <c:manualLayout>
                  <c:x val="1.07888381715421E-2"/>
                  <c:y val="2.40125169319029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7274481924897E-2"/>
                  <c:y val="-4.164033417391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2004-14'!$AY$7:$AY$9,'BairdCr 2004-14'!$AY$12,'BairdCr 2004-14'!$AY$21,'BairdCr 2004-14'!$AY$25:$AY$27)</c:f>
              <c:strCache>
                <c:ptCount val="8"/>
                <c:pt idx="0">
                  <c:v>Scud</c:v>
                </c:pt>
                <c:pt idx="1">
                  <c:v>Aquatic Sowbug</c:v>
                </c:pt>
                <c:pt idx="2">
                  <c:v>Mayfly Larva</c:v>
                </c:pt>
                <c:pt idx="3">
                  <c:v>Crayfish</c:v>
                </c:pt>
                <c:pt idx="4">
                  <c:v>Cranefly Larva</c:v>
                </c:pt>
                <c:pt idx="5">
                  <c:v>Caddisfly Larvae</c:v>
                </c:pt>
                <c:pt idx="6">
                  <c:v>Blackfly Larvae</c:v>
                </c:pt>
                <c:pt idx="7">
                  <c:v>Riffle Beetle Larvae</c:v>
                </c:pt>
              </c:strCache>
            </c:strRef>
          </c:cat>
          <c:val>
            <c:numRef>
              <c:f>('BairdCr 2004-14'!$AZ$7:$AZ$9,'BairdCr 2004-14'!$AZ$12,'BairdCr 2004-14'!$AZ$21,'BairdCr 2004-14'!$AZ$25:$AZ$27)</c:f>
              <c:numCache>
                <c:formatCode>General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70</c:v>
                </c:pt>
                <c:pt idx="3">
                  <c:v>5</c:v>
                </c:pt>
                <c:pt idx="4">
                  <c:v>3</c:v>
                </c:pt>
                <c:pt idx="5">
                  <c:v>20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2004-14'!$AY$7:$AY$9,'BairdCr 2004-14'!$AY$12,'BairdCr 2004-14'!$AY$21,'BairdCr 2004-14'!$AY$25:$AY$27)</c:f>
              <c:strCache>
                <c:ptCount val="8"/>
                <c:pt idx="0">
                  <c:v>Scud</c:v>
                </c:pt>
                <c:pt idx="1">
                  <c:v>Aquatic Sowbug</c:v>
                </c:pt>
                <c:pt idx="2">
                  <c:v>Mayfly Larva</c:v>
                </c:pt>
                <c:pt idx="3">
                  <c:v>Crayfish</c:v>
                </c:pt>
                <c:pt idx="4">
                  <c:v>Cranefly Larva</c:v>
                </c:pt>
                <c:pt idx="5">
                  <c:v>Caddisfly Larvae</c:v>
                </c:pt>
                <c:pt idx="6">
                  <c:v>Blackfly Larvae</c:v>
                </c:pt>
                <c:pt idx="7">
                  <c:v>Riffle Beetle Larvae</c:v>
                </c:pt>
              </c:strCache>
            </c:strRef>
          </c:cat>
          <c:val>
            <c:numRef>
              <c:f>('BairdCr 2004-14'!$BA$7:$BA$9,'BairdCr 2004-14'!$BA$12,'BairdCr 2004-14'!$BA$21,'BairdCr 2004-14'!$BA$25:$BA$27)</c:f>
              <c:numCache>
                <c:formatCode>0%</c:formatCode>
                <c:ptCount val="8"/>
                <c:pt idx="0">
                  <c:v>0.08</c:v>
                </c:pt>
                <c:pt idx="1">
                  <c:v>0.04</c:v>
                </c:pt>
                <c:pt idx="2">
                  <c:v>0.56000000000000005</c:v>
                </c:pt>
                <c:pt idx="3">
                  <c:v>0.04</c:v>
                </c:pt>
                <c:pt idx="4">
                  <c:v>2.4E-2</c:v>
                </c:pt>
                <c:pt idx="5">
                  <c:v>0.16</c:v>
                </c:pt>
                <c:pt idx="6">
                  <c:v>0.08</c:v>
                </c:pt>
                <c:pt idx="7">
                  <c:v>1.6E-2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588620777241506"/>
          <c:y val="0.125342322405778"/>
          <c:w val="0.27324978127734001"/>
          <c:h val="0.80229106230142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French Rd.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26, 2004</a:t>
            </a:r>
          </a:p>
        </c:rich>
      </c:tx>
      <c:layout>
        <c:manualLayout>
          <c:xMode val="edge"/>
          <c:yMode val="edge"/>
          <c:x val="0.25191829282209299"/>
          <c:y val="6.74632454160012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51471091689001"/>
          <c:y val="0.41978562120294399"/>
          <c:w val="0.36049056527780599"/>
          <c:h val="0.492838500082595"/>
        </c:manualLayout>
      </c:layout>
      <c:pieChart>
        <c:varyColors val="1"/>
        <c:ser>
          <c:idx val="0"/>
          <c:order val="0"/>
          <c:tx>
            <c:strRef>
              <c:f>'Apple Cr 2004-14'!$E$27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9E533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375016241783704E-4"/>
                  <c:y val="4.26885389652502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7022426652114099E-2"/>
                  <c:y val="0.167002787673818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2004-14'!$C$28:$C$45</c:f>
              <c:strCache>
                <c:ptCount val="1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Water Boatman</c:v>
                </c:pt>
              </c:strCache>
            </c:strRef>
          </c:cat>
          <c:val>
            <c:numRef>
              <c:f>'Apple Cr 2004-14'!$E$28:$E$45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0.16216216216216217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2.7027027027027029E-2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0.81081081081081086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70510155461336599"/>
          <c:y val="0.59710962499550602"/>
          <c:w val="0.27284904771518897"/>
          <c:h val="0.30642361485636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 Creek - Superior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29, 2010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8715223097113"/>
          <c:y val="3.2407407407407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43752785618799"/>
          <c:y val="0.31720180810732002"/>
          <c:w val="0.33090650225325602"/>
          <c:h val="0.48716790609507099"/>
        </c:manualLayout>
      </c:layout>
      <c:pieChart>
        <c:varyColors val="1"/>
        <c:ser>
          <c:idx val="0"/>
          <c:order val="0"/>
          <c:tx>
            <c:strRef>
              <c:f>'BairdCr 2004-14'!$AU$5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2"/>
              <c:layout>
                <c:manualLayout>
                  <c:x val="4.8142715037332598E-2"/>
                  <c:y val="-1.89056576261300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2812773403325E-3"/>
                  <c:y val="2.81554389034704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832283464566901"/>
                  <c:y val="1.21923301254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2004-14'!$AS$7,'BairdCr 2004-14'!$AS$8,'BairdCr 2004-14'!$AS$9,'BairdCr 2004-14'!$AS$12,'BairdCr 2004-14'!$AS$14,'BairdCr 2004-14'!$AS$16,'BairdCr 2004-14'!$AS$17)</c:f>
              <c:strCache>
                <c:ptCount val="7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Crayfish</c:v>
                </c:pt>
                <c:pt idx="4">
                  <c:v>Caddisfly</c:v>
                </c:pt>
                <c:pt idx="5">
                  <c:v>Mayfly Larva</c:v>
                </c:pt>
                <c:pt idx="6">
                  <c:v>Riffle Beetle</c:v>
                </c:pt>
              </c:strCache>
            </c:strRef>
          </c:cat>
          <c:val>
            <c:numRef>
              <c:f>('BairdCr 2004-14'!$AU$7,'BairdCr 2004-14'!$AU$8,'BairdCr 2004-14'!$AU$9,'BairdCr 2004-14'!$AU$12,'BairdCr 2004-14'!$AU$14,'BairdCr 2004-14'!$AU$16,'BairdCr 2004-14'!$AU$17)</c:f>
              <c:numCache>
                <c:formatCode>0%</c:formatCode>
                <c:ptCount val="7"/>
                <c:pt idx="0">
                  <c:v>0.14285714285714285</c:v>
                </c:pt>
                <c:pt idx="1">
                  <c:v>9.5238095238095233E-2</c:v>
                </c:pt>
                <c:pt idx="2">
                  <c:v>7.6190476190476197E-2</c:v>
                </c:pt>
                <c:pt idx="3">
                  <c:v>9.5238095238095247E-3</c:v>
                </c:pt>
                <c:pt idx="4">
                  <c:v>0.19047619047619047</c:v>
                </c:pt>
                <c:pt idx="5">
                  <c:v>0.47619047619047616</c:v>
                </c:pt>
                <c:pt idx="6">
                  <c:v>9.5238095238095247E-3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343855990603901"/>
          <c:y val="0.31700933216681199"/>
          <c:w val="0.25959490912692501"/>
          <c:h val="0.5277865266841650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 Creek - Northview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October 6,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5794506183181"/>
          <c:y val="0.31676045128700803"/>
          <c:w val="0.33805178607993103"/>
          <c:h val="0.49565296184846702"/>
        </c:manualLayout>
      </c:layout>
      <c:pieChart>
        <c:varyColors val="1"/>
        <c:ser>
          <c:idx val="0"/>
          <c:order val="0"/>
          <c:tx>
            <c:strRef>
              <c:f>'BairdCr 2004-14'!$AU$31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2004-14'!$AS$32,'BairdCr 2004-14'!$AS$34,'BairdCr 2004-14'!$AS$35,'BairdCr 2004-14'!$AS$36,'BairdCr 2004-14'!$AS$37,'BairdCr 2004-14'!$AS$40)</c:f>
              <c:strCache>
                <c:ptCount val="6"/>
                <c:pt idx="0">
                  <c:v>Blackfly 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Orb/Gilled Snails</c:v>
                </c:pt>
                <c:pt idx="4">
                  <c:v>Leech</c:v>
                </c:pt>
                <c:pt idx="5">
                  <c:v>Caddisfly</c:v>
                </c:pt>
              </c:strCache>
            </c:strRef>
          </c:cat>
          <c:val>
            <c:numRef>
              <c:f>('BairdCr 2004-14'!$AU$32,'BairdCr 2004-14'!$AU$34,'BairdCr 2004-14'!$AU$35,'BairdCr 2004-14'!$AU$36,'BairdCr 2004-14'!$AU$37,'BairdCr 2004-14'!$AU$40)</c:f>
              <c:numCache>
                <c:formatCode>0%</c:formatCode>
                <c:ptCount val="6"/>
                <c:pt idx="0">
                  <c:v>0.38461538461538464</c:v>
                </c:pt>
                <c:pt idx="1">
                  <c:v>3.8461538461538464E-2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3.8461538461538464E-2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Northview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12, 2009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385735137222599"/>
          <c:y val="0.459499489647127"/>
          <c:w val="0.328339256844765"/>
          <c:h val="0.45716681248177299"/>
        </c:manualLayout>
      </c:layout>
      <c:pieChart>
        <c:varyColors val="1"/>
        <c:ser>
          <c:idx val="0"/>
          <c:order val="0"/>
          <c:tx>
            <c:strRef>
              <c:f>'BairdCr 2004-14'!$AI$31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2004-14'!$AG$32,'BairdCr 2004-14'!$AG$34,'BairdCr 2004-14'!$AG$35,'BairdCr 2004-14'!$AG$37,'BairdCr 2004-14'!$AG$46,'BairdCr 2004-14'!$AG$47)</c:f>
              <c:strCache>
                <c:ptCount val="6"/>
                <c:pt idx="0">
                  <c:v>Blackfly</c:v>
                </c:pt>
                <c:pt idx="1">
                  <c:v>Aquatic Sowbug</c:v>
                </c:pt>
                <c:pt idx="2">
                  <c:v>Mayfly Larva</c:v>
                </c:pt>
                <c:pt idx="3">
                  <c:v>Leech</c:v>
                </c:pt>
                <c:pt idx="4">
                  <c:v>Orb/Gilled Snails</c:v>
                </c:pt>
                <c:pt idx="5">
                  <c:v>Pouch Snail</c:v>
                </c:pt>
              </c:strCache>
            </c:strRef>
          </c:cat>
          <c:val>
            <c:numRef>
              <c:f>('BairdCr 2004-14'!$AI$32,'BairdCr 2004-14'!$AI$34,'BairdCr 2004-14'!$AI$35,'BairdCr 2004-14'!$AI$37,'BairdCr 2004-14'!$AI$46,'BairdCr 2004-14'!$AI$47)</c:f>
              <c:numCache>
                <c:formatCode>0%</c:formatCode>
                <c:ptCount val="6"/>
                <c:pt idx="0">
                  <c:v>0.75757575757575757</c:v>
                </c:pt>
                <c:pt idx="1">
                  <c:v>1.5151515151515152E-2</c:v>
                </c:pt>
                <c:pt idx="2">
                  <c:v>0.15151515151515152</c:v>
                </c:pt>
                <c:pt idx="3">
                  <c:v>2.2727272727272728E-2</c:v>
                </c:pt>
                <c:pt idx="4">
                  <c:v>7.575757575757576E-3</c:v>
                </c:pt>
                <c:pt idx="5">
                  <c:v>4.5454545454545456E-2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708602509474303"/>
          <c:y val="0.39174540682414699"/>
          <c:w val="0.28301372552869802"/>
          <c:h val="0.45238845144356998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 Creek - Superior Road</a:t>
            </a:r>
            <a:endParaRPr lang="en-US" sz="1100" baseline="0"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2, 2012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6272030723"/>
          <c:y val="0.39590551181102401"/>
          <c:w val="0.33861858716591497"/>
          <c:h val="0.49499453193350801"/>
        </c:manualLayout>
      </c:layout>
      <c:pieChart>
        <c:varyColors val="1"/>
        <c:ser>
          <c:idx val="0"/>
          <c:order val="0"/>
          <c:tx>
            <c:strRef>
              <c:f>'BairdCr 2004-14'!$BG$5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2004-14'!$BE$7,'BairdCr 2004-14'!$BE$8,'BairdCr 2004-14'!$BE$9,'BairdCr 2004-14'!$BE$12,'BairdCr 2004-14'!$BE$14)</c:f>
              <c:strCache>
                <c:ptCount val="5"/>
                <c:pt idx="0">
                  <c:v>Scud</c:v>
                </c:pt>
                <c:pt idx="1">
                  <c:v>Aquatic Sowbug</c:v>
                </c:pt>
                <c:pt idx="2">
                  <c:v>Mayfly Larva</c:v>
                </c:pt>
                <c:pt idx="3">
                  <c:v>Crayfish</c:v>
                </c:pt>
                <c:pt idx="4">
                  <c:v>Caddisfly</c:v>
                </c:pt>
              </c:strCache>
            </c:strRef>
          </c:cat>
          <c:val>
            <c:numRef>
              <c:f>('BairdCr 2004-14'!$BG$7,'BairdCr 2004-14'!$BG$8,'BairdCr 2004-14'!$BG$9,'BairdCr 2004-14'!$BG$12,'BairdCr 2004-14'!$BG$14)</c:f>
              <c:numCache>
                <c:formatCode>0%</c:formatCode>
                <c:ptCount val="5"/>
                <c:pt idx="0">
                  <c:v>0.15873015873015872</c:v>
                </c:pt>
                <c:pt idx="1">
                  <c:v>0.25396825396825395</c:v>
                </c:pt>
                <c:pt idx="2">
                  <c:v>0.42857142857142855</c:v>
                </c:pt>
                <c:pt idx="3">
                  <c:v>0.1111111111111111</c:v>
                </c:pt>
                <c:pt idx="4">
                  <c:v>4.7619047619047616E-2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Superior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12, 2009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366244725738399"/>
          <c:y val="0.493127734033246"/>
          <c:w val="0.327152131300043"/>
          <c:h val="0.44869823563721201"/>
        </c:manualLayout>
      </c:layout>
      <c:pieChart>
        <c:varyColors val="1"/>
        <c:ser>
          <c:idx val="0"/>
          <c:order val="0"/>
          <c:tx>
            <c:strRef>
              <c:f>'BairdCr 2004-14'!$AO$5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0.151894880228579"/>
                  <c:y val="-7.66586468358121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538223861257905E-2"/>
                  <c:y val="3.7062554680664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485830094023101E-2"/>
                  <c:y val="3.53663604549430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0267915877604"/>
                  <c:y val="1.90124671916010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8329645503173"/>
                  <c:y val="-8.05763342082240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4452838964749701"/>
                  <c:y val="-0.161578448527266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804644672580506E-2"/>
                  <c:y val="-0.296260207057450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3314130037542801E-2"/>
                  <c:y val="-0.166531058617673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4572178477690301"/>
                  <c:y val="-0.151112933799942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2004-14'!$AM$6:$AM$7,'BairdCr 2004-14'!$AM$9,'BairdCr 2004-14'!$AM$12,'BairdCr 2004-14'!$AM$14:$AM$18,'BairdCr 2004-14'!$AM$22)</c:f>
              <c:strCache>
                <c:ptCount val="10"/>
                <c:pt idx="0">
                  <c:v>Blackfly</c:v>
                </c:pt>
                <c:pt idx="1">
                  <c:v>Scud</c:v>
                </c:pt>
                <c:pt idx="2">
                  <c:v>Mayfly Larva</c:v>
                </c:pt>
                <c:pt idx="3">
                  <c:v>Crayfish</c:v>
                </c:pt>
                <c:pt idx="4">
                  <c:v>Caddisfly</c:v>
                </c:pt>
                <c:pt idx="5">
                  <c:v>Clam</c:v>
                </c:pt>
                <c:pt idx="6">
                  <c:v>Midge Larva</c:v>
                </c:pt>
                <c:pt idx="7">
                  <c:v>Riffle Beetle</c:v>
                </c:pt>
                <c:pt idx="8">
                  <c:v>Bloodworm</c:v>
                </c:pt>
                <c:pt idx="9">
                  <c:v>Cranefly Larva</c:v>
                </c:pt>
              </c:strCache>
            </c:strRef>
          </c:cat>
          <c:val>
            <c:numRef>
              <c:f>('BairdCr 2004-14'!$AO$6:$AO$7,'BairdCr 2004-14'!$AO$9,'BairdCr 2004-14'!$AO$12,'BairdCr 2004-14'!$AO$14:$AO$18,'BairdCr 2004-14'!$AO$22)</c:f>
              <c:numCache>
                <c:formatCode>0%</c:formatCode>
                <c:ptCount val="10"/>
                <c:pt idx="0">
                  <c:v>3.6231884057971016E-2</c:v>
                </c:pt>
                <c:pt idx="1">
                  <c:v>1.0869565217391304E-2</c:v>
                </c:pt>
                <c:pt idx="2">
                  <c:v>0.81159420289855078</c:v>
                </c:pt>
                <c:pt idx="3">
                  <c:v>2.5362318840579712E-2</c:v>
                </c:pt>
                <c:pt idx="4">
                  <c:v>4.710144927536232E-2</c:v>
                </c:pt>
                <c:pt idx="5">
                  <c:v>7.246376811594203E-3</c:v>
                </c:pt>
                <c:pt idx="6">
                  <c:v>3.6231884057971015E-3</c:v>
                </c:pt>
                <c:pt idx="7">
                  <c:v>3.6231884057971015E-3</c:v>
                </c:pt>
                <c:pt idx="8">
                  <c:v>5.0724637681159424E-2</c:v>
                </c:pt>
                <c:pt idx="9">
                  <c:v>3.6231884057971015E-3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384411442240604"/>
          <c:y val="0.199944590259551"/>
          <c:w val="0.255902721020632"/>
          <c:h val="0.74802712160979901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Superior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22, 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1679790026299"/>
          <c:y val="0.45609069699620902"/>
          <c:w val="0.33306272965879302"/>
          <c:h val="0.46258712452610101"/>
        </c:manualLayout>
      </c:layout>
      <c:pieChart>
        <c:varyColors val="1"/>
        <c:ser>
          <c:idx val="0"/>
          <c:order val="0"/>
          <c:tx>
            <c:strRef>
              <c:f>'BairdCr 2004-14'!$AI$5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7"/>
              <c:layout>
                <c:manualLayout>
                  <c:x val="-1.36527559055118E-2"/>
                  <c:y val="-1.711504811898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('BairdCr 2004-14'!$AG$6:$AG$9,'BairdCr 2004-14'!$AG$12,'BairdCr 2004-14'!$AG$14:$AG$15,'BairdCr 2004-14'!$AG$17:$AG$18)</c:f>
              <c:strCache>
                <c:ptCount val="9"/>
                <c:pt idx="0">
                  <c:v>Blackfly</c:v>
                </c:pt>
                <c:pt idx="1">
                  <c:v>Scud</c:v>
                </c:pt>
                <c:pt idx="2">
                  <c:v>Aquatic Sowbug</c:v>
                </c:pt>
                <c:pt idx="3">
                  <c:v>Mayfly Larva</c:v>
                </c:pt>
                <c:pt idx="4">
                  <c:v>Crayfish</c:v>
                </c:pt>
                <c:pt idx="5">
                  <c:v>Caddisfly</c:v>
                </c:pt>
                <c:pt idx="6">
                  <c:v>Clam</c:v>
                </c:pt>
                <c:pt idx="7">
                  <c:v>Riffle Beetle</c:v>
                </c:pt>
                <c:pt idx="8">
                  <c:v>Bloodworm</c:v>
                </c:pt>
              </c:strCache>
            </c:strRef>
          </c:cat>
          <c:val>
            <c:numRef>
              <c:f>('BairdCr 2004-14'!$AI$6:$AI$9,'BairdCr 2004-14'!$AI$12,'BairdCr 2004-14'!$AI$14:$AI$15,'BairdCr 2004-14'!$AI$17:$AI$18)</c:f>
              <c:numCache>
                <c:formatCode>0%</c:formatCode>
                <c:ptCount val="9"/>
                <c:pt idx="0">
                  <c:v>2.2421524663677129E-2</c:v>
                </c:pt>
                <c:pt idx="1">
                  <c:v>3.5874439461883408E-2</c:v>
                </c:pt>
                <c:pt idx="2">
                  <c:v>5.3811659192825115E-2</c:v>
                </c:pt>
                <c:pt idx="3">
                  <c:v>0.51569506726457404</c:v>
                </c:pt>
                <c:pt idx="4">
                  <c:v>3.1390134529147982E-2</c:v>
                </c:pt>
                <c:pt idx="5">
                  <c:v>7.1748878923766815E-2</c:v>
                </c:pt>
                <c:pt idx="6">
                  <c:v>1.7937219730941704E-2</c:v>
                </c:pt>
                <c:pt idx="7">
                  <c:v>8.9686098654708515E-2</c:v>
                </c:pt>
                <c:pt idx="8">
                  <c:v>0.16143497757847533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Baird Creek - Superior Road</a:t>
            </a:r>
            <a:endParaRPr lang="en-US" sz="1100" baseline="0"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24, 2013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300977278011799"/>
          <c:y val="0.46055082440788803"/>
          <c:w val="0.33861858716591497"/>
          <c:h val="0.49499453193350801"/>
        </c:manualLayout>
      </c:layout>
      <c:pie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1"/>
              <c:layout>
                <c:manualLayout>
                  <c:x val="-0.19106817993571301"/>
                  <c:y val="1.37043546838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('BairdCr 2004-14'!$BK$8,'BairdCr 2004-14'!$BK$9,'BairdCr 2004-14'!$BK$12,'BairdCr 2004-14'!$BK$14,'BairdCr 2004-14'!$BK$16,'BairdCr 2004-14'!$BK$17,'BairdCr 2004-14'!$BK$22,'BairdCr 2004-14'!$BK$26)</c:f>
              <c:strCache>
                <c:ptCount val="8"/>
                <c:pt idx="0">
                  <c:v>Aquatic Sowbug</c:v>
                </c:pt>
                <c:pt idx="1">
                  <c:v>Mayfly Larva</c:v>
                </c:pt>
                <c:pt idx="2">
                  <c:v>Crayfish</c:v>
                </c:pt>
                <c:pt idx="3">
                  <c:v>Caddisfly</c:v>
                </c:pt>
                <c:pt idx="4">
                  <c:v>Midge Larva</c:v>
                </c:pt>
                <c:pt idx="5">
                  <c:v>Riffle Beetle</c:v>
                </c:pt>
                <c:pt idx="6">
                  <c:v>Dragonfly nymph</c:v>
                </c:pt>
                <c:pt idx="7">
                  <c:v>Tubifex Worms</c:v>
                </c:pt>
              </c:strCache>
            </c:strRef>
          </c:cat>
          <c:val>
            <c:numRef>
              <c:f>('BairdCr 2004-14'!$BL$8,'BairdCr 2004-14'!$BL$9,'BairdCr 2004-14'!$BL$12,'BairdCr 2004-14'!$BL$14,'BairdCr 2004-14'!$BL$16,'BairdCr 2004-14'!$BL$17,'BairdCr 2004-14'!$BL$22,'BairdCr 2004-14'!$BL$26)</c:f>
              <c:numCache>
                <c:formatCode>General</c:formatCode>
                <c:ptCount val="8"/>
                <c:pt idx="0">
                  <c:v>1</c:v>
                </c:pt>
                <c:pt idx="1">
                  <c:v>50</c:v>
                </c:pt>
                <c:pt idx="2">
                  <c:v>25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Baird Creek - Superior Road: 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September 30, 2014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'BairdCr 2004-14'!$BO$4</c:f>
              <c:strCache>
                <c:ptCount val="1"/>
                <c:pt idx="0">
                  <c:v>Baird Creek - Superior Road: September 30, 2014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5BD6B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D5525C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47B2FF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8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0000AF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64A5B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0.29832616905029702"/>
                  <c:y val="-9.012003499562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339285714285699E-2"/>
                  <c:y val="-1.75783027121610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('BairdCr 2004-14'!$BQ$7,'BairdCr 2004-14'!$BQ$8,'BairdCr 2004-14'!$BQ$9,'BairdCr 2004-14'!$BQ$13,'BairdCr 2004-14'!$BQ$15,'BairdCr 2004-14'!$BQ$17,'BairdCr 2004-14'!$BQ$23,'BairdCr 2004-14'!$BQ$32)</c:f>
              <c:strCache>
                <c:ptCount val="8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Crayfish</c:v>
                </c:pt>
                <c:pt idx="4">
                  <c:v>Caddisfly Larva</c:v>
                </c:pt>
                <c:pt idx="5">
                  <c:v>Mayfly Larva</c:v>
                </c:pt>
                <c:pt idx="6">
                  <c:v>Cranefly larva</c:v>
                </c:pt>
                <c:pt idx="7">
                  <c:v>Fingernail Clam</c:v>
                </c:pt>
              </c:strCache>
            </c:strRef>
          </c:cat>
          <c:val>
            <c:numRef>
              <c:f>('BairdCr 2004-14'!$BS$7,'BairdCr 2004-14'!$BS$8,'BairdCr 2004-14'!$BS$9,'BairdCr 2004-14'!$BS$13,'BairdCr 2004-14'!$BS$15,'BairdCr 2004-14'!$BS$17,'BairdCr 2004-14'!$BS$23,'BairdCr 2004-14'!$BS$32)</c:f>
              <c:numCache>
                <c:formatCode>0%</c:formatCode>
                <c:ptCount val="8"/>
                <c:pt idx="0">
                  <c:v>5.9405940594059403E-2</c:v>
                </c:pt>
                <c:pt idx="1">
                  <c:v>9.9009900990099011E-3</c:v>
                </c:pt>
                <c:pt idx="2">
                  <c:v>5.9405940594059403E-2</c:v>
                </c:pt>
                <c:pt idx="3">
                  <c:v>7.9207920792079209E-2</c:v>
                </c:pt>
                <c:pt idx="4">
                  <c:v>0.19801980198019803</c:v>
                </c:pt>
                <c:pt idx="5">
                  <c:v>0.54455445544554459</c:v>
                </c:pt>
                <c:pt idx="6">
                  <c:v>1.9801980198019802E-2</c:v>
                </c:pt>
                <c:pt idx="7">
                  <c:v>2.9702970297029702E-2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CTH FF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June 30, 2004</a:t>
            </a:r>
          </a:p>
        </c:rich>
      </c:tx>
      <c:layout>
        <c:manualLayout>
          <c:xMode val="edge"/>
          <c:yMode val="edge"/>
          <c:x val="0.23727006492609501"/>
          <c:y val="3.3333333333333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22472289389006E-2"/>
          <c:y val="0.48803248031496099"/>
          <c:w val="0.357197594395189"/>
          <c:h val="0.42528838582677198"/>
        </c:manualLayout>
      </c:layout>
      <c:pieChart>
        <c:varyColors val="1"/>
        <c:ser>
          <c:idx val="0"/>
          <c:order val="0"/>
          <c:tx>
            <c:strRef>
              <c:f>'DuckCreek 2004-14'!$E$23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2004-14'!$C$6:$C$17</c:f>
              <c:strCache>
                <c:ptCount val="12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</c:strCache>
            </c:strRef>
          </c:cat>
          <c:val>
            <c:numRef>
              <c:f>'DuckCreek 2004-14'!$E$6:$E$17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0.20238095238095238</c:v>
                </c:pt>
                <c:pt idx="3">
                  <c:v>5.3571428571428568E-2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0.10714285714285714</c:v>
                </c:pt>
                <c:pt idx="8">
                  <c:v>0.43452380952380953</c:v>
                </c:pt>
                <c:pt idx="9">
                  <c:v>8.9285714285714288E-2</c:v>
                </c:pt>
                <c:pt idx="10">
                  <c:v>2.976190476190476E-2</c:v>
                </c:pt>
                <c:pt idx="11">
                  <c:v>3.5714285714285712E-2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8516701201823504"/>
          <c:y val="0.17358595800524901"/>
          <c:w val="0.27714303428606801"/>
          <c:h val="0.73710104986876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CTH FF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12, 2005</a:t>
            </a:r>
          </a:p>
        </c:rich>
      </c:tx>
      <c:layout>
        <c:manualLayout>
          <c:xMode val="edge"/>
          <c:yMode val="edge"/>
          <c:x val="0.22792136996861401"/>
          <c:y val="3.3333333333333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43968421270201"/>
          <c:y val="0.42690879265091902"/>
          <c:w val="0.38174936794317998"/>
          <c:h val="0.45452034120734902"/>
        </c:manualLayout>
      </c:layout>
      <c:pieChart>
        <c:varyColors val="1"/>
        <c:ser>
          <c:idx val="1"/>
          <c:order val="0"/>
          <c:tx>
            <c:strRef>
              <c:f>'DuckCreek 2004-14'!$K$5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2004-14'!$I$6:$I$17</c:f>
              <c:strCache>
                <c:ptCount val="12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</c:strCache>
            </c:strRef>
          </c:cat>
          <c:val>
            <c:numRef>
              <c:f>'DuckCreek 2004-14'!$K$6:$K$17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7.3333333333333334E-2</c:v>
                </c:pt>
                <c:pt idx="3">
                  <c:v>0.30333333333333334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</c:v>
                </c:pt>
                <c:pt idx="8">
                  <c:v>0.39666666666666667</c:v>
                </c:pt>
                <c:pt idx="9">
                  <c:v>1.6666666666666666E-2</c:v>
                </c:pt>
                <c:pt idx="10">
                  <c:v>6.6666666666666671E-3</c:v>
                </c:pt>
                <c:pt idx="11">
                  <c:v>0.15333333333333332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Below Campground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11, 2005</a:t>
            </a:r>
          </a:p>
        </c:rich>
      </c:tx>
      <c:layout>
        <c:manualLayout>
          <c:xMode val="edge"/>
          <c:yMode val="edge"/>
          <c:x val="0.16710884353741501"/>
          <c:y val="4.7095247962425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406245829441"/>
          <c:y val="0.44517612929962702"/>
          <c:w val="0.367797144001067"/>
          <c:h val="0.47587788368559197"/>
        </c:manualLayout>
      </c:layout>
      <c:pieChart>
        <c:varyColors val="1"/>
        <c:ser>
          <c:idx val="1"/>
          <c:order val="0"/>
          <c:tx>
            <c:strRef>
              <c:f>'Apple Cr 2004-14'!$K$4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4257726712732401E-2"/>
                  <c:y val="1.62325597458212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2004-14'!$I$7:$I$20</c:f>
              <c:strCache>
                <c:ptCount val="14"/>
                <c:pt idx="0">
                  <c:v>Aquatic Sowbug</c:v>
                </c:pt>
                <c:pt idx="1">
                  <c:v>Midge Larva</c:v>
                </c:pt>
                <c:pt idx="2">
                  <c:v>Snails</c:v>
                </c:pt>
                <c:pt idx="3">
                  <c:v>Leech</c:v>
                </c:pt>
                <c:pt idx="4">
                  <c:v>Crayfish</c:v>
                </c:pt>
                <c:pt idx="5">
                  <c:v>Stonefly</c:v>
                </c:pt>
                <c:pt idx="6">
                  <c:v>Caddisfly</c:v>
                </c:pt>
                <c:pt idx="7">
                  <c:v>Clam</c:v>
                </c:pt>
                <c:pt idx="8">
                  <c:v>Mayfly</c:v>
                </c:pt>
                <c:pt idx="9">
                  <c:v>Riffle Beetle</c:v>
                </c:pt>
                <c:pt idx="10">
                  <c:v>Water Strider</c:v>
                </c:pt>
                <c:pt idx="11">
                  <c:v>Damselfly Larva</c:v>
                </c:pt>
                <c:pt idx="12">
                  <c:v>Mosquito Larva</c:v>
                </c:pt>
                <c:pt idx="13">
                  <c:v>Cranefly larva</c:v>
                </c:pt>
              </c:strCache>
            </c:strRef>
          </c:cat>
          <c:val>
            <c:numRef>
              <c:f>'Apple Cr 2004-14'!$K$7:$K$20</c:f>
              <c:numCache>
                <c:formatCode>0%</c:formatCode>
                <c:ptCount val="14"/>
                <c:pt idx="0">
                  <c:v>0.21774193548387097</c:v>
                </c:pt>
                <c:pt idx="1">
                  <c:v>6.4516129032258063E-2</c:v>
                </c:pt>
                <c:pt idx="2">
                  <c:v>0.4838709677419355</c:v>
                </c:pt>
                <c:pt idx="3">
                  <c:v>0</c:v>
                </c:pt>
                <c:pt idx="4">
                  <c:v>8.0645161290322578E-3</c:v>
                </c:pt>
                <c:pt idx="5">
                  <c:v>0</c:v>
                </c:pt>
                <c:pt idx="6">
                  <c:v>0.19354838709677419</c:v>
                </c:pt>
                <c:pt idx="7">
                  <c:v>0</c:v>
                </c:pt>
                <c:pt idx="8">
                  <c:v>0</c:v>
                </c:pt>
                <c:pt idx="9">
                  <c:v>2.4193548387096774E-2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8.0645161290322578E-3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71072848036852498"/>
          <c:y val="0.33662280701754399"/>
          <c:w val="0.26891531415715902"/>
          <c:h val="0.53947368421052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CTH FF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12, 2006</a:t>
            </a:r>
          </a:p>
        </c:rich>
      </c:tx>
      <c:layout>
        <c:manualLayout>
          <c:xMode val="edge"/>
          <c:yMode val="edge"/>
          <c:x val="0.27178411329795599"/>
          <c:y val="4.1533266285639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42760165451"/>
          <c:y val="0.44734613780754001"/>
          <c:w val="0.360425719036429"/>
          <c:h val="0.42891783386889698"/>
        </c:manualLayout>
      </c:layout>
      <c:pieChart>
        <c:varyColors val="1"/>
        <c:ser>
          <c:idx val="1"/>
          <c:order val="0"/>
          <c:tx>
            <c:strRef>
              <c:f>'DuckCreek 2004-14'!$K$5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2004-14'!$O$6:$O$18</c:f>
              <c:strCache>
                <c:ptCount val="13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Fingernail Clam</c:v>
                </c:pt>
                <c:pt idx="12">
                  <c:v>Riffle Beetle</c:v>
                </c:pt>
              </c:strCache>
            </c:strRef>
          </c:cat>
          <c:val>
            <c:numRef>
              <c:f>'DuckCreek 2004-14'!$Q$6:$Q$18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0.26760563380281688</c:v>
                </c:pt>
                <c:pt idx="3">
                  <c:v>0.11619718309859155</c:v>
                </c:pt>
                <c:pt idx="4">
                  <c:v>0</c:v>
                </c:pt>
                <c:pt idx="5">
                  <c:v>0</c:v>
                </c:pt>
                <c:pt idx="6">
                  <c:v>0.10915492957746478</c:v>
                </c:pt>
                <c:pt idx="7">
                  <c:v>0</c:v>
                </c:pt>
                <c:pt idx="8">
                  <c:v>0.41901408450704225</c:v>
                </c:pt>
                <c:pt idx="9">
                  <c:v>0</c:v>
                </c:pt>
                <c:pt idx="10">
                  <c:v>3.5211267605633804E-2</c:v>
                </c:pt>
                <c:pt idx="11">
                  <c:v>3.5211267605633804E-3</c:v>
                </c:pt>
                <c:pt idx="12">
                  <c:v>4.9295774647887321E-2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680898709650823"/>
          <c:y val="0.28254421468344498"/>
          <c:w val="0.27684654936877401"/>
          <c:h val="0.510302614042403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Overland Dr.</a:t>
            </a:r>
            <a:endParaRPr lang="en-U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12, 2006</a:t>
            </a:r>
          </a:p>
        </c:rich>
      </c:tx>
      <c:layout>
        <c:manualLayout>
          <c:xMode val="edge"/>
          <c:yMode val="edge"/>
          <c:x val="0.28665550664434702"/>
          <c:y val="3.9867109634551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5100887979599"/>
          <c:y val="0.38427533767581401"/>
          <c:w val="0.35859108162660802"/>
          <c:h val="0.453897681394477"/>
        </c:manualLayout>
      </c:layout>
      <c:pieChart>
        <c:varyColors val="1"/>
        <c:ser>
          <c:idx val="0"/>
          <c:order val="0"/>
          <c:tx>
            <c:strRef>
              <c:f>'DuckCreek 2004-14'!$Q$23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22114696327295E-2"/>
                  <c:y val="0.146339226680634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2004-14'!$O$24:$O$38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Chironomid</c:v>
                </c:pt>
                <c:pt idx="12">
                  <c:v>Fingernail Clam</c:v>
                </c:pt>
                <c:pt idx="13">
                  <c:v>Cranefly</c:v>
                </c:pt>
                <c:pt idx="14">
                  <c:v>Riffle Beetle</c:v>
                </c:pt>
              </c:strCache>
            </c:strRef>
          </c:cat>
          <c:val>
            <c:numRef>
              <c:f>'DuckCreek 2004-14'!$Q$24:$Q$38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0.37435897435897436</c:v>
                </c:pt>
                <c:pt idx="9">
                  <c:v>0</c:v>
                </c:pt>
                <c:pt idx="10">
                  <c:v>4.1025641025641026E-2</c:v>
                </c:pt>
                <c:pt idx="11">
                  <c:v>0.54871794871794877</c:v>
                </c:pt>
                <c:pt idx="12">
                  <c:v>3.0769230769230771E-2</c:v>
                </c:pt>
                <c:pt idx="13">
                  <c:v>5.1282051282051282E-3</c:v>
                </c:pt>
                <c:pt idx="14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66487170310004995"/>
          <c:y val="0.36193613202929797"/>
          <c:w val="0.28439816089422398"/>
          <c:h val="0.495595608688448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CTH FF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17, 2007</a:t>
            </a:r>
          </a:p>
        </c:rich>
      </c:tx>
      <c:layout>
        <c:manualLayout>
          <c:xMode val="edge"/>
          <c:yMode val="edge"/>
          <c:x val="0.29779376794610801"/>
          <c:y val="6.2104954272020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222322731852"/>
          <c:y val="0.44122006488319399"/>
          <c:w val="0.348323704967689"/>
          <c:h val="0.41431049379697099"/>
        </c:manualLayout>
      </c:layout>
      <c:pieChart>
        <c:varyColors val="1"/>
        <c:ser>
          <c:idx val="1"/>
          <c:order val="0"/>
          <c:tx>
            <c:strRef>
              <c:f>'DuckCreek 2004-14'!$K$5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3499075659020895E-2"/>
                  <c:y val="8.563929508811400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2004-14'!$U$6:$U$18</c:f>
              <c:strCache>
                <c:ptCount val="13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Fingernail Clam</c:v>
                </c:pt>
                <c:pt idx="12">
                  <c:v>Riffle Beetle</c:v>
                </c:pt>
              </c:strCache>
            </c:strRef>
          </c:cat>
          <c:val>
            <c:numRef>
              <c:f>'DuckCreek 2004-14'!$W$6:$W$18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2.3809523809523808E-2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2.3809523809523808E-2</c:v>
                </c:pt>
                <c:pt idx="8">
                  <c:v>0.67460317460317465</c:v>
                </c:pt>
                <c:pt idx="9">
                  <c:v>0</c:v>
                </c:pt>
                <c:pt idx="10">
                  <c:v>0.18253968253968253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69291502909962299"/>
          <c:y val="0.40322720529499001"/>
          <c:w val="0.25153632317699398"/>
          <c:h val="0.42578047309303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Overland Dr.</a:t>
            </a:r>
            <a:endParaRPr lang="en-U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17, 2007</a:t>
            </a:r>
          </a:p>
        </c:rich>
      </c:tx>
      <c:layout>
        <c:manualLayout>
          <c:xMode val="edge"/>
          <c:yMode val="edge"/>
          <c:x val="0.28340371291708599"/>
          <c:y val="5.7395143487858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69556546946"/>
          <c:y val="0.35320088300220798"/>
          <c:w val="0.35932594587556499"/>
          <c:h val="0.45570144791503697"/>
        </c:manualLayout>
      </c:layout>
      <c:pieChart>
        <c:varyColors val="1"/>
        <c:ser>
          <c:idx val="0"/>
          <c:order val="0"/>
          <c:tx>
            <c:strRef>
              <c:f>'DuckCreek 2004-14'!$W$23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2004-14'!$U$24:$U$38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Chironomid</c:v>
                </c:pt>
                <c:pt idx="12">
                  <c:v>Fingernail Clam</c:v>
                </c:pt>
                <c:pt idx="13">
                  <c:v>Cranefly</c:v>
                </c:pt>
                <c:pt idx="14">
                  <c:v>Riffle Beetle</c:v>
                </c:pt>
              </c:strCache>
            </c:strRef>
          </c:cat>
          <c:val>
            <c:numRef>
              <c:f>'DuckCreek 2004-14'!$W$24:$W$38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6.2015503875968991E-2</c:v>
                </c:pt>
                <c:pt idx="3">
                  <c:v>0.60465116279069764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0.33333333333333331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2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68993714481341994"/>
          <c:y val="0.51070318384114999"/>
          <c:w val="0.231846110619985"/>
          <c:h val="0.29864942378891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CTH FF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9, 2008</a:t>
            </a:r>
          </a:p>
        </c:rich>
      </c:tx>
      <c:layout>
        <c:manualLayout>
          <c:xMode val="edge"/>
          <c:yMode val="edge"/>
          <c:x val="0.26489419291338601"/>
          <c:y val="4.9580133752630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6060804899399"/>
          <c:y val="0.41251196541608798"/>
          <c:w val="0.37696112204724402"/>
          <c:h val="0.44815192218619698"/>
        </c:manualLayout>
      </c:layout>
      <c:pieChart>
        <c:varyColors val="1"/>
        <c:ser>
          <c:idx val="0"/>
          <c:order val="0"/>
          <c:tx>
            <c:strRef>
              <c:f>'DuckCreek 2004-14'!$AC$5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0699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E413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C8DA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7B3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9018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8064A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AABAD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315950035041399"/>
                  <c:y val="-0.164728309890055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2004-14'!$AA$6:$AA$18</c:f>
              <c:strCache>
                <c:ptCount val="13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Fingernail Clam</c:v>
                </c:pt>
                <c:pt idx="12">
                  <c:v>Riffle Beetle</c:v>
                </c:pt>
              </c:strCache>
            </c:strRef>
          </c:cat>
          <c:val>
            <c:numRef>
              <c:f>'DuckCreek 2004-14'!$AC$6:$AC$18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9.5652173913043481E-2</c:v>
                </c:pt>
                <c:pt idx="3">
                  <c:v>0.4956521739130435</c:v>
                </c:pt>
                <c:pt idx="4">
                  <c:v>0</c:v>
                </c:pt>
                <c:pt idx="5">
                  <c:v>0</c:v>
                </c:pt>
                <c:pt idx="6">
                  <c:v>3.4782608695652174E-2</c:v>
                </c:pt>
                <c:pt idx="7">
                  <c:v>8.6956521739130436E-3</c:v>
                </c:pt>
                <c:pt idx="8">
                  <c:v>0.16521739130434782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66083439831801105"/>
          <c:y val="0.36475333772133001"/>
          <c:w val="0.27728051009330601"/>
          <c:h val="0.499792464022493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Overland Dr.</a:t>
            </a:r>
            <a:endParaRPr lang="en-U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9, 2008</a:t>
            </a:r>
          </a:p>
        </c:rich>
      </c:tx>
      <c:layout>
        <c:manualLayout>
          <c:xMode val="edge"/>
          <c:yMode val="edge"/>
          <c:x val="0.29224343125156499"/>
          <c:y val="3.9867109634551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14029652140699"/>
          <c:y val="0.40199405306894798"/>
          <c:w val="0.37159677787683298"/>
          <c:h val="0.47221178748005299"/>
        </c:manualLayout>
      </c:layout>
      <c:pieChart>
        <c:varyColors val="1"/>
        <c:ser>
          <c:idx val="0"/>
          <c:order val="0"/>
          <c:tx>
            <c:strRef>
              <c:f>'DuckCreek 2004-14'!$AC$23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0699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7B3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701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AABAD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D9AAA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C6D6A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0363781647133"/>
                  <c:y val="-1.76930937067980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2004-14'!$AA$24:$AA$38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Chironomid</c:v>
                </c:pt>
                <c:pt idx="12">
                  <c:v>Fingernail Clam</c:v>
                </c:pt>
                <c:pt idx="13">
                  <c:v>Cranefly</c:v>
                </c:pt>
                <c:pt idx="14">
                  <c:v>Riffle Beetle</c:v>
                </c:pt>
              </c:strCache>
            </c:strRef>
          </c:cat>
          <c:val>
            <c:numRef>
              <c:f>'DuckCreek 2004-14'!$AC$24:$AC$38</c:f>
              <c:numCache>
                <c:formatCode>0%</c:formatCode>
                <c:ptCount val="15"/>
                <c:pt idx="0">
                  <c:v>0</c:v>
                </c:pt>
                <c:pt idx="1">
                  <c:v>6.024096385542169E-3</c:v>
                </c:pt>
                <c:pt idx="2">
                  <c:v>0.42168674698795183</c:v>
                </c:pt>
                <c:pt idx="3">
                  <c:v>0.49397590361445781</c:v>
                </c:pt>
                <c:pt idx="4">
                  <c:v>1.8072289156626505E-2</c:v>
                </c:pt>
                <c:pt idx="5">
                  <c:v>0</c:v>
                </c:pt>
                <c:pt idx="6">
                  <c:v>2.4096385542168676E-2</c:v>
                </c:pt>
                <c:pt idx="7">
                  <c:v>6.024096385542169E-3</c:v>
                </c:pt>
                <c:pt idx="8">
                  <c:v>1.8072289156626505E-2</c:v>
                </c:pt>
                <c:pt idx="9">
                  <c:v>1.2048192771084338E-2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5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66806456045396301"/>
          <c:y val="0.228795026575877"/>
          <c:w val="0.27782870002223897"/>
          <c:h val="0.6592709880730559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CTH FF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22, 2009</a:t>
            </a:r>
          </a:p>
        </c:rich>
      </c:tx>
      <c:layout>
        <c:manualLayout>
          <c:xMode val="edge"/>
          <c:yMode val="edge"/>
          <c:x val="0.27878308180227501"/>
          <c:y val="6.6092001657687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38385826772"/>
          <c:y val="0.42489586634488002"/>
          <c:w val="0.37348889982502198"/>
          <c:h val="0.44402395520993299"/>
        </c:manualLayout>
      </c:layout>
      <c:pieChart>
        <c:varyColors val="1"/>
        <c:ser>
          <c:idx val="0"/>
          <c:order val="0"/>
          <c:tx>
            <c:strRef>
              <c:f>'DuckCreek 2004-14'!$AC$5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0699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E413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C8DA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7B3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1D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9018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8064A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3382925463365894E-2"/>
                  <c:y val="5.73494876607916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5471847426106903E-2"/>
                  <c:y val="-3.49220420295145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3431235619969106E-2"/>
                  <c:y val="-8.0766761739921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6.2896585227617902E-2"/>
                  <c:y val="-5.613905073011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2004-14'!$AG$6:$AG$19</c:f>
              <c:strCache>
                <c:ptCount val="14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Fingernail Clam</c:v>
                </c:pt>
                <c:pt idx="12">
                  <c:v>Riffle Beetle</c:v>
                </c:pt>
                <c:pt idx="13">
                  <c:v>Tubifex worms</c:v>
                </c:pt>
              </c:strCache>
            </c:strRef>
          </c:cat>
          <c:val>
            <c:numRef>
              <c:f>'DuckCreek 2004-14'!$AI$6:$AI$19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5.5555555555555552E-2</c:v>
                </c:pt>
                <c:pt idx="3">
                  <c:v>0.34920634920634919</c:v>
                </c:pt>
                <c:pt idx="4">
                  <c:v>0</c:v>
                </c:pt>
                <c:pt idx="5">
                  <c:v>0</c:v>
                </c:pt>
                <c:pt idx="6">
                  <c:v>3.1746031746031744E-2</c:v>
                </c:pt>
                <c:pt idx="7">
                  <c:v>0</c:v>
                </c:pt>
                <c:pt idx="8">
                  <c:v>0.3888888888888889</c:v>
                </c:pt>
                <c:pt idx="9">
                  <c:v>0</c:v>
                </c:pt>
                <c:pt idx="10">
                  <c:v>0.10317460317460317</c:v>
                </c:pt>
                <c:pt idx="11">
                  <c:v>0</c:v>
                </c:pt>
                <c:pt idx="12">
                  <c:v>4.7619047619047616E-2</c:v>
                </c:pt>
                <c:pt idx="13">
                  <c:v>2.3809523809523808E-2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67830464958227199"/>
          <c:y val="0.34401729195615299"/>
          <c:w val="0.29048835216841501"/>
          <c:h val="0.52052883482444001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/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Duck Creek - Overland Dr.</a:t>
            </a:r>
            <a:endParaRPr lang="en-U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23, 2009</a:t>
            </a:r>
          </a:p>
        </c:rich>
      </c:tx>
      <c:layout>
        <c:manualLayout>
          <c:xMode val="edge"/>
          <c:yMode val="edge"/>
          <c:x val="0.20823652279067201"/>
          <c:y val="7.0874861572536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083783680684"/>
          <c:y val="0.46843929810673102"/>
          <c:w val="0.35416756736136801"/>
          <c:h val="0.45182797547883302"/>
        </c:manualLayout>
      </c:layout>
      <c:pieChart>
        <c:varyColors val="1"/>
        <c:ser>
          <c:idx val="0"/>
          <c:order val="0"/>
          <c:tx>
            <c:strRef>
              <c:f>'DuckCreek 2004-14'!$AC$23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0699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E413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99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7B3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B3A2C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9018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33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AABAD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D9AAA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610274175850701E-2"/>
                  <c:y val="-2.827432830438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'DuckCreek 2004-14'!$AG$24:$AG$38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Chironomid</c:v>
                </c:pt>
                <c:pt idx="12">
                  <c:v>Fingernail Clam</c:v>
                </c:pt>
                <c:pt idx="13">
                  <c:v>Cranefly</c:v>
                </c:pt>
                <c:pt idx="14">
                  <c:v>Riffle Beetle</c:v>
                </c:pt>
              </c:strCache>
            </c:strRef>
          </c:cat>
          <c:val>
            <c:numRef>
              <c:f>'DuckCreek 2004-14'!$AI$24:$AI$38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7.8947368421052627E-2</c:v>
                </c:pt>
                <c:pt idx="3">
                  <c:v>0.15789473684210525</c:v>
                </c:pt>
                <c:pt idx="4">
                  <c:v>0</c:v>
                </c:pt>
                <c:pt idx="5">
                  <c:v>0</c:v>
                </c:pt>
                <c:pt idx="6">
                  <c:v>0.15789473684210525</c:v>
                </c:pt>
                <c:pt idx="7">
                  <c:v>0</c:v>
                </c:pt>
                <c:pt idx="8">
                  <c:v>0.53947368421052633</c:v>
                </c:pt>
                <c:pt idx="9">
                  <c:v>0</c:v>
                </c:pt>
                <c:pt idx="10">
                  <c:v>2.6315789473684209E-2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3.9473684210526314E-2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70208489645600602"/>
          <c:y val="0.286875419642312"/>
          <c:w val="0.27079341644794402"/>
          <c:h val="0.5441462840400760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/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1" i="0" baseline="0">
                <a:effectLst/>
                <a:latin typeface="Arial" pitchFamily="34" charset="0"/>
                <a:cs typeface="Arial" pitchFamily="34" charset="0"/>
              </a:rPr>
              <a:t>Duck Creek - CTH FF</a:t>
            </a:r>
            <a:endParaRPr lang="en-US" sz="1100">
              <a:effectLst/>
              <a:latin typeface="Arial" pitchFamily="34" charset="0"/>
              <a:cs typeface="Arial" pitchFamily="34" charset="0"/>
            </a:endParaRPr>
          </a:p>
          <a:p>
            <a:pPr>
              <a:defRPr sz="1100"/>
            </a:pPr>
            <a:r>
              <a:rPr lang="en-US" sz="1100" b="1" i="0" baseline="0">
                <a:effectLst/>
                <a:latin typeface="Arial" pitchFamily="34" charset="0"/>
                <a:cs typeface="Arial" pitchFamily="34" charset="0"/>
              </a:rPr>
              <a:t>Macroinvertebrates</a:t>
            </a:r>
            <a:endParaRPr lang="en-US" sz="1100">
              <a:effectLst/>
              <a:latin typeface="Arial" pitchFamily="34" charset="0"/>
              <a:cs typeface="Arial" pitchFamily="34" charset="0"/>
            </a:endParaRPr>
          </a:p>
          <a:p>
            <a:pPr>
              <a:defRPr sz="1100"/>
            </a:pPr>
            <a:r>
              <a:rPr lang="en-US" sz="1100" b="1" i="0" baseline="0">
                <a:effectLst/>
                <a:latin typeface="Arial" pitchFamily="34" charset="0"/>
                <a:cs typeface="Arial" pitchFamily="34" charset="0"/>
              </a:rPr>
              <a:t>July 26, 2011</a:t>
            </a:r>
            <a:endParaRPr lang="en-US" sz="1100">
              <a:effectLst/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034172708609398"/>
          <c:y val="5.0505050505050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580710371078501"/>
          <c:y val="0.33835600095442597"/>
          <c:w val="0.366644919775857"/>
          <c:h val="0.44418661682441202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19018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2004-14'!$AM$7,'DuckCreek 2004-14'!$AM$9,'DuckCreek 2004-14'!$AM$12,'DuckCreek 2004-14'!$AM$14,'DuckCreek 2004-14'!$AM$16,'DuckCreek 2004-14'!$AM$18)</c:f>
              <c:strCache>
                <c:ptCount val="6"/>
                <c:pt idx="0">
                  <c:v>Scud</c:v>
                </c:pt>
                <c:pt idx="1">
                  <c:v>Midge Larva</c:v>
                </c:pt>
                <c:pt idx="2">
                  <c:v>Crayfish</c:v>
                </c:pt>
                <c:pt idx="3">
                  <c:v>Caddisfly</c:v>
                </c:pt>
                <c:pt idx="4">
                  <c:v>Mayfly</c:v>
                </c:pt>
                <c:pt idx="5">
                  <c:v>Riffle Beetle</c:v>
                </c:pt>
              </c:strCache>
            </c:strRef>
          </c:cat>
          <c:val>
            <c:numRef>
              <c:f>('DuckCreek 2004-14'!$AN$7,'DuckCreek 2004-14'!$AN$9,'DuckCreek 2004-14'!$AN$12,'DuckCreek 2004-14'!$AN$14,'DuckCreek 2004-14'!$AN$16,'DuckCreek 2004-14'!$AN$18)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60</c:v>
                </c:pt>
                <c:pt idx="4">
                  <c:v>27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2004-14'!$AM$7,'DuckCreek 2004-14'!$AM$9,'DuckCreek 2004-14'!$AM$12,'DuckCreek 2004-14'!$AM$14,'DuckCreek 2004-14'!$AM$16,'DuckCreek 2004-14'!$AM$18)</c:f>
              <c:strCache>
                <c:ptCount val="6"/>
                <c:pt idx="0">
                  <c:v>Scud</c:v>
                </c:pt>
                <c:pt idx="1">
                  <c:v>Midge Larva</c:v>
                </c:pt>
                <c:pt idx="2">
                  <c:v>Crayfish</c:v>
                </c:pt>
                <c:pt idx="3">
                  <c:v>Caddisfly</c:v>
                </c:pt>
                <c:pt idx="4">
                  <c:v>Mayfly</c:v>
                </c:pt>
                <c:pt idx="5">
                  <c:v>Riffle Beetle</c:v>
                </c:pt>
              </c:strCache>
            </c:strRef>
          </c:cat>
          <c:val>
            <c:numRef>
              <c:f>('DuckCreek 2004-14'!$AO$7,'DuckCreek 2004-14'!$AO$9,'DuckCreek 2004-14'!$AO$12,'DuckCreek 2004-14'!$AO$14,'DuckCreek 2004-14'!$AO$16,'DuckCreek 2004-14'!$AO$18)</c:f>
              <c:numCache>
                <c:formatCode>0%</c:formatCode>
                <c:ptCount val="6"/>
                <c:pt idx="0">
                  <c:v>3.8461538461538464E-2</c:v>
                </c:pt>
                <c:pt idx="1">
                  <c:v>2.8846153846153848E-2</c:v>
                </c:pt>
                <c:pt idx="2">
                  <c:v>4.807692307692308E-2</c:v>
                </c:pt>
                <c:pt idx="3">
                  <c:v>0.57692307692307687</c:v>
                </c:pt>
                <c:pt idx="4">
                  <c:v>0.25961538461538464</c:v>
                </c:pt>
                <c:pt idx="5">
                  <c:v>4.807692307692308E-2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69931025427502"/>
          <c:y val="0.39657566478432599"/>
          <c:w val="0.22911441625352399"/>
          <c:h val="0.4566392269148170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- Overland Dr.</a:t>
            </a:r>
          </a:p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July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26, 2011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2409227246802599"/>
          <c:y val="7.1548821548821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69744142483799"/>
          <c:y val="0.42301848689050597"/>
          <c:w val="0.37804001701454898"/>
          <c:h val="0.45799166202709501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19018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1"/>
              <c:layout>
                <c:manualLayout>
                  <c:x val="-0.15307391043204199"/>
                  <c:y val="0.122206616652719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2004-14'!$AM$25,'DuckCreek 2004-14'!$AM$27,'DuckCreek 2004-14'!$AM$30,'DuckCreek 2004-14'!$AM$32,'DuckCreek 2004-14'!$AM$34,'DuckCreek 2004-14'!$AM$38)</c:f>
              <c:strCache>
                <c:ptCount val="6"/>
                <c:pt idx="0">
                  <c:v>Scud</c:v>
                </c:pt>
                <c:pt idx="1">
                  <c:v>Midge Larva</c:v>
                </c:pt>
                <c:pt idx="2">
                  <c:v>Crayfish</c:v>
                </c:pt>
                <c:pt idx="3">
                  <c:v>Caddisfly</c:v>
                </c:pt>
                <c:pt idx="4">
                  <c:v>Mayfly</c:v>
                </c:pt>
                <c:pt idx="5">
                  <c:v>Riffle Beetle</c:v>
                </c:pt>
              </c:strCache>
            </c:strRef>
          </c:cat>
          <c:val>
            <c:numRef>
              <c:f>('DuckCreek 2004-14'!$AN$25,'DuckCreek 2004-14'!$AN$27,'DuckCreek 2004-14'!$AN$30,'DuckCreek 2004-14'!$AN$32,'DuckCreek 2004-14'!$AN$34,'DuckCreek 2004-14'!$AN$38)</c:f>
              <c:numCache>
                <c:formatCode>General</c:formatCode>
                <c:ptCount val="6"/>
                <c:pt idx="0">
                  <c:v>1</c:v>
                </c:pt>
                <c:pt idx="1">
                  <c:v>30</c:v>
                </c:pt>
                <c:pt idx="2">
                  <c:v>1</c:v>
                </c:pt>
                <c:pt idx="3">
                  <c:v>23</c:v>
                </c:pt>
                <c:pt idx="4">
                  <c:v>48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2004-14'!$AM$25,'DuckCreek 2004-14'!$AM$27,'DuckCreek 2004-14'!$AM$30,'DuckCreek 2004-14'!$AM$32,'DuckCreek 2004-14'!$AM$34,'DuckCreek 2004-14'!$AM$38)</c:f>
              <c:strCache>
                <c:ptCount val="6"/>
                <c:pt idx="0">
                  <c:v>Scud</c:v>
                </c:pt>
                <c:pt idx="1">
                  <c:v>Midge Larva</c:v>
                </c:pt>
                <c:pt idx="2">
                  <c:v>Crayfish</c:v>
                </c:pt>
                <c:pt idx="3">
                  <c:v>Caddisfly</c:v>
                </c:pt>
                <c:pt idx="4">
                  <c:v>Mayfly</c:v>
                </c:pt>
                <c:pt idx="5">
                  <c:v>Riffle Beetle</c:v>
                </c:pt>
              </c:strCache>
            </c:strRef>
          </c:cat>
          <c:val>
            <c:numRef>
              <c:f>('DuckCreek 2004-14'!$AO$25,'DuckCreek 2004-14'!$AO$27,'DuckCreek 2004-14'!$AO$30,'DuckCreek 2004-14'!$AO$32,'DuckCreek 2004-14'!$AO$34,'DuckCreek 2004-14'!$AO$38)</c:f>
              <c:numCache>
                <c:formatCode>0%</c:formatCode>
                <c:ptCount val="6"/>
                <c:pt idx="0">
                  <c:v>9.0090090090090089E-3</c:v>
                </c:pt>
                <c:pt idx="1">
                  <c:v>0.27027027027027029</c:v>
                </c:pt>
                <c:pt idx="2">
                  <c:v>9.0090090090090089E-3</c:v>
                </c:pt>
                <c:pt idx="3">
                  <c:v>0.2072072072072072</c:v>
                </c:pt>
                <c:pt idx="4">
                  <c:v>0.43243243243243246</c:v>
                </c:pt>
                <c:pt idx="5">
                  <c:v>7.2072072072072071E-2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724994836823098"/>
          <c:y val="0.388441775607271"/>
          <c:w val="0.231061672267517"/>
          <c:h val="0.42946130462949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Detention Pond Out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11, 2005</a:t>
            </a:r>
          </a:p>
        </c:rich>
      </c:tx>
      <c:layout>
        <c:manualLayout>
          <c:xMode val="edge"/>
          <c:yMode val="edge"/>
          <c:x val="0.21127946127946101"/>
          <c:y val="6.1687493841426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76694761436501"/>
          <c:y val="0.39134698649907701"/>
          <c:w val="0.35198975651932901"/>
          <c:h val="0.48715055629647203"/>
        </c:manualLayout>
      </c:layout>
      <c:pieChart>
        <c:varyColors val="1"/>
        <c:ser>
          <c:idx val="1"/>
          <c:order val="0"/>
          <c:tx>
            <c:strRef>
              <c:f>'Apple Cr 2004-14'!$K$27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2004-14'!$I$28:$I$45</c:f>
              <c:strCache>
                <c:ptCount val="1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Planaria</c:v>
                </c:pt>
              </c:strCache>
            </c:strRef>
          </c:cat>
          <c:val>
            <c:numRef>
              <c:f>'Apple Cr 2004-14'!$K$28:$K$45</c:f>
              <c:numCache>
                <c:formatCode>0%</c:formatCode>
                <c:ptCount val="18"/>
                <c:pt idx="0">
                  <c:v>0</c:v>
                </c:pt>
                <c:pt idx="1">
                  <c:v>3.5714285714285712E-2</c:v>
                </c:pt>
                <c:pt idx="2">
                  <c:v>0</c:v>
                </c:pt>
                <c:pt idx="3">
                  <c:v>0</c:v>
                </c:pt>
                <c:pt idx="4">
                  <c:v>7.1428571428571425E-2</c:v>
                </c:pt>
                <c:pt idx="5">
                  <c:v>0</c:v>
                </c:pt>
                <c:pt idx="6">
                  <c:v>3.5714285714285712E-2</c:v>
                </c:pt>
                <c:pt idx="7">
                  <c:v>0</c:v>
                </c:pt>
                <c:pt idx="8">
                  <c:v>0.75</c:v>
                </c:pt>
                <c:pt idx="9">
                  <c:v>0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76313184336806394"/>
          <c:y val="0.34781363933603898"/>
          <c:w val="0.213723852700231"/>
          <c:h val="0.587870253419688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- Overland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June 30, 2004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8531933508311499"/>
          <c:y val="2.7777777777777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554024496938"/>
          <c:y val="0.39861881063210503"/>
          <c:w val="0.348382367777332"/>
          <c:h val="0.44102913940612198"/>
        </c:manualLayout>
      </c:layout>
      <c:pieChart>
        <c:varyColors val="1"/>
        <c:ser>
          <c:idx val="0"/>
          <c:order val="0"/>
          <c:tx>
            <c:strRef>
              <c:f>'DuckCreek 2004-14'!$E$23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4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7"/>
              <c:layout>
                <c:manualLayout>
                  <c:x val="-7.6364440169630399E-2"/>
                  <c:y val="-0.152387004373801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2004-14'!$C$26,'DuckCreek 2004-14'!$C$27,'DuckCreek 2004-14'!$C$28,'DuckCreek 2004-14'!$C$30,'DuckCreek 2004-14'!$C$31,'DuckCreek 2004-14'!$C$32,'DuckCreek 2004-14'!$C$33,'DuckCreek 2004-14'!$C$34,'DuckCreek 2004-14'!$C$37)</c:f>
              <c:strCache>
                <c:ptCount val="9"/>
                <c:pt idx="0">
                  <c:v>Aquatic Sowbug</c:v>
                </c:pt>
                <c:pt idx="1">
                  <c:v>Midge Larva</c:v>
                </c:pt>
                <c:pt idx="2">
                  <c:v>Snails</c:v>
                </c:pt>
                <c:pt idx="3">
                  <c:v>Crayfish</c:v>
                </c:pt>
                <c:pt idx="4">
                  <c:v>Stonefly</c:v>
                </c:pt>
                <c:pt idx="5">
                  <c:v>Caddisfly</c:v>
                </c:pt>
                <c:pt idx="6">
                  <c:v>Clam</c:v>
                </c:pt>
                <c:pt idx="7">
                  <c:v>Mayfly</c:v>
                </c:pt>
                <c:pt idx="8">
                  <c:v>Riffle Beetle</c:v>
                </c:pt>
              </c:strCache>
            </c:strRef>
          </c:cat>
          <c:val>
            <c:numRef>
              <c:f>('DuckCreek 2004-14'!$E$26,'DuckCreek 2004-14'!$E$27,'DuckCreek 2004-14'!$E$28,'DuckCreek 2004-14'!$E$30,'DuckCreek 2004-14'!$E$31,'DuckCreek 2004-14'!$E$32,'DuckCreek 2004-14'!$E$33,'DuckCreek 2004-14'!$E$34,'DuckCreek 2004-14'!$E$37)</c:f>
              <c:numCache>
                <c:formatCode>0%</c:formatCode>
                <c:ptCount val="9"/>
                <c:pt idx="0">
                  <c:v>0.28499999999999998</c:v>
                </c:pt>
                <c:pt idx="1">
                  <c:v>0.22</c:v>
                </c:pt>
                <c:pt idx="2">
                  <c:v>1.4999999999999999E-2</c:v>
                </c:pt>
                <c:pt idx="3">
                  <c:v>0.04</c:v>
                </c:pt>
                <c:pt idx="4">
                  <c:v>0.26</c:v>
                </c:pt>
                <c:pt idx="5">
                  <c:v>0.14000000000000001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0.03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57725364123599"/>
          <c:y val="0.25550030865470502"/>
          <c:w val="0.28663612386158199"/>
          <c:h val="0.6442809186747150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 - Overland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Microinvertebrates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12, 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057524059493"/>
          <c:y val="0.36349810440361602"/>
          <c:w val="0.34977449693788298"/>
          <c:h val="0.58295749489647097"/>
        </c:manualLayout>
      </c:layout>
      <c:pieChart>
        <c:varyColors val="1"/>
        <c:ser>
          <c:idx val="0"/>
          <c:order val="0"/>
          <c:tx>
            <c:strRef>
              <c:f>'DuckCreek 2004-14'!$K$23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2004-14'!$I$26,'DuckCreek 2004-14'!$I$28,'DuckCreek 2004-14'!$I$30,'DuckCreek 2004-14'!$I$32,'DuckCreek 2004-14'!$I$33,'DuckCreek 2004-14'!$I$35,'DuckCreek 2004-14'!$I$36)</c:f>
              <c:strCache>
                <c:ptCount val="7"/>
                <c:pt idx="0">
                  <c:v>Aquatic Sowbug</c:v>
                </c:pt>
                <c:pt idx="1">
                  <c:v>Snails</c:v>
                </c:pt>
                <c:pt idx="2">
                  <c:v>Crayfish</c:v>
                </c:pt>
                <c:pt idx="3">
                  <c:v>Caddisfly</c:v>
                </c:pt>
                <c:pt idx="4">
                  <c:v>Clam</c:v>
                </c:pt>
                <c:pt idx="5">
                  <c:v>Chironomid</c:v>
                </c:pt>
                <c:pt idx="6">
                  <c:v>Cranefly</c:v>
                </c:pt>
              </c:strCache>
            </c:strRef>
          </c:cat>
          <c:val>
            <c:numRef>
              <c:f>('DuckCreek 2004-14'!$K$26,'DuckCreek 2004-14'!$K$28,'DuckCreek 2004-14'!$K$30,'DuckCreek 2004-14'!$K$32,'DuckCreek 2004-14'!$K$33,'DuckCreek 2004-14'!$K$35,'DuckCreek 2004-14'!$K$36)</c:f>
              <c:numCache>
                <c:formatCode>0%</c:formatCode>
                <c:ptCount val="7"/>
                <c:pt idx="0">
                  <c:v>6.006006006006006E-2</c:v>
                </c:pt>
                <c:pt idx="1">
                  <c:v>3.003003003003003E-3</c:v>
                </c:pt>
                <c:pt idx="2">
                  <c:v>5.1051051051051052E-2</c:v>
                </c:pt>
                <c:pt idx="3">
                  <c:v>0.56156156156156156</c:v>
                </c:pt>
                <c:pt idx="4">
                  <c:v>3.3033033033033031E-2</c:v>
                </c:pt>
                <c:pt idx="5">
                  <c:v>0.28528528528528529</c:v>
                </c:pt>
                <c:pt idx="6">
                  <c:v>6.006006006006006E-3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957842057307605"/>
          <c:y val="0.27400371828521403"/>
          <c:w val="0.28539734175406101"/>
          <c:h val="0.50527144541253399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 - CTH FF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24, 2012</a:t>
            </a:r>
          </a:p>
        </c:rich>
      </c:tx>
      <c:layout>
        <c:manualLayout>
          <c:xMode val="edge"/>
          <c:yMode val="edge"/>
          <c:x val="0.292026956089948"/>
          <c:y val="6.7832527098794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58572745974301"/>
          <c:y val="0.34497958588509797"/>
          <c:w val="0.38889664467617202"/>
          <c:h val="0.49962416156313799"/>
        </c:manualLayout>
      </c:layout>
      <c:pieChart>
        <c:varyColors val="1"/>
        <c:ser>
          <c:idx val="0"/>
          <c:order val="0"/>
          <c:tx>
            <c:strRef>
              <c:f>'DuckCreek 2004-14'!$AU$5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2004-14'!$AS$7,'DuckCreek 2004-14'!$AS$8,'DuckCreek 2004-14'!$AS$9,'DuckCreek 2004-14'!$AS$12,'DuckCreek 2004-14'!$AS$14,'DuckCreek 2004-14'!$AS$18)</c:f>
              <c:strCache>
                <c:ptCount val="6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Crayfish</c:v>
                </c:pt>
                <c:pt idx="4">
                  <c:v>Caddisfly</c:v>
                </c:pt>
                <c:pt idx="5">
                  <c:v>Riffle Beetle</c:v>
                </c:pt>
              </c:strCache>
            </c:strRef>
          </c:cat>
          <c:val>
            <c:numRef>
              <c:f>('DuckCreek 2004-14'!$AU$7,'DuckCreek 2004-14'!$AU$8,'DuckCreek 2004-14'!$AU$9,'DuckCreek 2004-14'!$AU$12,'DuckCreek 2004-14'!$AU$14,'DuckCreek 2004-14'!$AU$18)</c:f>
              <c:numCache>
                <c:formatCode>0%</c:formatCode>
                <c:ptCount val="6"/>
                <c:pt idx="0">
                  <c:v>0.11864406779661017</c:v>
                </c:pt>
                <c:pt idx="1">
                  <c:v>5.0847457627118647E-2</c:v>
                </c:pt>
                <c:pt idx="2">
                  <c:v>0.13559322033898305</c:v>
                </c:pt>
                <c:pt idx="3">
                  <c:v>0.15254237288135594</c:v>
                </c:pt>
                <c:pt idx="4">
                  <c:v>0.33898305084745761</c:v>
                </c:pt>
                <c:pt idx="5">
                  <c:v>0.20338983050847459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 - Overland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24, 2012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2902217010108"/>
          <c:y val="0.47315620445110201"/>
          <c:w val="0.37011336348913798"/>
          <c:h val="0.45109433060753201"/>
        </c:manualLayout>
      </c:layout>
      <c:pieChart>
        <c:varyColors val="1"/>
        <c:ser>
          <c:idx val="0"/>
          <c:order val="0"/>
          <c:tx>
            <c:strRef>
              <c:f>'DuckCreek 2004-14'!$AU$23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2004-14'!$AS$25,'DuckCreek 2004-14'!$AS$26,'DuckCreek 2004-14'!$AS$27,'DuckCreek 2004-14'!$AS$30,'DuckCreek 2004-14'!$AS$32,'DuckCreek 2004-14'!$AS$34,'DuckCreek 2004-14'!$AS$38)</c:f>
              <c:strCache>
                <c:ptCount val="7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Crayfish</c:v>
                </c:pt>
                <c:pt idx="4">
                  <c:v>Caddisfly</c:v>
                </c:pt>
                <c:pt idx="5">
                  <c:v>Mayfly</c:v>
                </c:pt>
                <c:pt idx="6">
                  <c:v>Riffle Beetle</c:v>
                </c:pt>
              </c:strCache>
            </c:strRef>
          </c:cat>
          <c:val>
            <c:numRef>
              <c:f>('DuckCreek 2004-14'!$AU$25,'DuckCreek 2004-14'!$AU$26,'DuckCreek 2004-14'!$AU$27,'DuckCreek 2004-14'!$AU$30,'DuckCreek 2004-14'!$AU$32,'DuckCreek 2004-14'!$AU$34,'DuckCreek 2004-14'!$AU$38)</c:f>
              <c:numCache>
                <c:formatCode>0%</c:formatCode>
                <c:ptCount val="7"/>
                <c:pt idx="0">
                  <c:v>4.4776119402985072E-2</c:v>
                </c:pt>
                <c:pt idx="1">
                  <c:v>1.4925373134328358E-2</c:v>
                </c:pt>
                <c:pt idx="2">
                  <c:v>0.68656716417910446</c:v>
                </c:pt>
                <c:pt idx="3">
                  <c:v>5.9701492537313432E-2</c:v>
                </c:pt>
                <c:pt idx="4">
                  <c:v>5.9701492537313432E-2</c:v>
                </c:pt>
                <c:pt idx="5">
                  <c:v>0.11940298507462686</c:v>
                </c:pt>
                <c:pt idx="6">
                  <c:v>1.4925373134328358E-2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 - CTH FF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24, 2013</a:t>
            </a:r>
          </a:p>
        </c:rich>
      </c:tx>
      <c:layout>
        <c:manualLayout>
          <c:xMode val="edge"/>
          <c:yMode val="edge"/>
          <c:x val="0.292026956089948"/>
          <c:y val="6.7832527098794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549691423707103E-2"/>
          <c:y val="0.459150430980237"/>
          <c:w val="0.38889664467617202"/>
          <c:h val="0.49962416156313799"/>
        </c:manualLayout>
      </c:layout>
      <c:pie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2004-14'!$AY$8,'DuckCreek 2004-14'!$AY$9,'DuckCreek 2004-14'!$AY$12,'DuckCreek 2004-14'!$AY$14,'DuckCreek 2004-14'!$AY$16,'DuckCreek 2004-14'!$AY$17,'DuckCreek 2004-14'!$AY$18)</c:f>
              <c:strCache>
                <c:ptCount val="7"/>
                <c:pt idx="0">
                  <c:v>Aquatic Sowbug</c:v>
                </c:pt>
                <c:pt idx="1">
                  <c:v>Midge Larva</c:v>
                </c:pt>
                <c:pt idx="2">
                  <c:v>Crayfish</c:v>
                </c:pt>
                <c:pt idx="3">
                  <c:v>Caddisfly</c:v>
                </c:pt>
                <c:pt idx="4">
                  <c:v>Mayfly</c:v>
                </c:pt>
                <c:pt idx="5">
                  <c:v>Fingernail Clam</c:v>
                </c:pt>
                <c:pt idx="6">
                  <c:v>Riffle Beetle</c:v>
                </c:pt>
              </c:strCache>
            </c:strRef>
          </c:cat>
          <c:val>
            <c:numRef>
              <c:f>('DuckCreek 2004-14'!$AZ$8,'DuckCreek 2004-14'!$AZ$9,'DuckCreek 2004-14'!$AZ$12,'DuckCreek 2004-14'!$AZ$14,'DuckCreek 2004-14'!$AZ$16,'DuckCreek 2004-14'!$AZ$17,'DuckCreek 2004-14'!$AZ$18)</c:f>
              <c:numCache>
                <c:formatCode>General</c:formatCode>
                <c:ptCount val="7"/>
                <c:pt idx="0">
                  <c:v>3</c:v>
                </c:pt>
                <c:pt idx="1">
                  <c:v>16</c:v>
                </c:pt>
                <c:pt idx="2">
                  <c:v>3</c:v>
                </c:pt>
                <c:pt idx="3">
                  <c:v>52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Duck Creek - Overland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24, 2013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581001842854699"/>
          <c:y val="0.39103844424789402"/>
          <c:w val="0.37011336348913798"/>
          <c:h val="0.45109433060753201"/>
        </c:manualLayout>
      </c:layout>
      <c:pie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('DuckCreek 2004-14'!$AY$25,'DuckCreek 2004-14'!$AY$26,'DuckCreek 2004-14'!$AY$27,'DuckCreek 2004-14'!$AY$28,'DuckCreek 2004-14'!$AY$30,'DuckCreek 2004-14'!$AY$32,'DuckCreek 2004-14'!$AY$34)</c:f>
              <c:strCache>
                <c:ptCount val="7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Pouch Snail</c:v>
                </c:pt>
                <c:pt idx="4">
                  <c:v>Crayfish</c:v>
                </c:pt>
                <c:pt idx="5">
                  <c:v>Caddisfly</c:v>
                </c:pt>
                <c:pt idx="6">
                  <c:v>Mayfly</c:v>
                </c:pt>
              </c:strCache>
            </c:strRef>
          </c:cat>
          <c:val>
            <c:numRef>
              <c:f>('DuckCreek 2004-14'!$AZ$25,'DuckCreek 2004-14'!$AZ$26,'DuckCreek 2004-14'!$AZ$27,'DuckCreek 2004-14'!$AZ$28,'DuckCreek 2004-14'!$AZ$30,'DuckCreek 2004-14'!$AZ$32,'DuckCreek 2004-14'!$AZ$34)</c:f>
              <c:numCache>
                <c:formatCode>General</c:formatCode>
                <c:ptCount val="7"/>
                <c:pt idx="0">
                  <c:v>23</c:v>
                </c:pt>
                <c:pt idx="1">
                  <c:v>8</c:v>
                </c:pt>
                <c:pt idx="2">
                  <c:v>28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Duck Creek - CTH FF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 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July 22, 2014 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'DuckCreek 2004-14'!$BC$4</c:f>
              <c:strCache>
                <c:ptCount val="1"/>
                <c:pt idx="0">
                  <c:v>Duck Creek - CTH FF: July 22, 2014 (DUK-MST-050)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3C9EB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AA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00AF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EDA14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8.95025153105862E-2"/>
                  <c:y val="-9.23144502770486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('DuckCreek 2004-14'!$BE$9,'DuckCreek 2004-14'!$BE$13,'DuckCreek 2004-14'!$BE$15,'DuckCreek 2004-14'!$BE$17,'DuckCreek 2004-14'!$BE$18)</c:f>
              <c:strCache>
                <c:ptCount val="5"/>
                <c:pt idx="0">
                  <c:v>Midge Larva</c:v>
                </c:pt>
                <c:pt idx="1">
                  <c:v>Crayfish</c:v>
                </c:pt>
                <c:pt idx="2">
                  <c:v>Caddisfly </c:v>
                </c:pt>
                <c:pt idx="3">
                  <c:v>Mayfly </c:v>
                </c:pt>
                <c:pt idx="4">
                  <c:v>Riffle Beetle</c:v>
                </c:pt>
              </c:strCache>
            </c:strRef>
          </c:cat>
          <c:val>
            <c:numRef>
              <c:f>('DuckCreek 2004-14'!$BF$9,'DuckCreek 2004-14'!$BF$13,'DuckCreek 2004-14'!$BF$15,'DuckCreek 2004-14'!$BF$17,'DuckCreek 2004-14'!$BF$18)</c:f>
              <c:numCache>
                <c:formatCode>General</c:formatCode>
                <c:ptCount val="5"/>
                <c:pt idx="0">
                  <c:v>31</c:v>
                </c:pt>
                <c:pt idx="1">
                  <c:v>7</c:v>
                </c:pt>
                <c:pt idx="2">
                  <c:v>48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Duck Creek - Overland Road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 July 22, 2014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'DuckCreek 2004-14'!$BI$4</c:f>
              <c:strCache>
                <c:ptCount val="1"/>
                <c:pt idx="0">
                  <c:v>Duck Creek - Overland Road: July 22, 2014 (DUK-MST-060)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CDD2E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33C9EB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95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00AF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EDA14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7.3767169728783902E-2"/>
                  <c:y val="-0.106065908428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('DuckCreek 2004-14'!$BK$7,'DuckCreek 2004-14'!$BK$9,'DuckCreek 2004-14'!$BK$13,'DuckCreek 2004-14'!$BK$15,'DuckCreek 2004-14'!$BK$17,'DuckCreek 2004-14'!$BK$18)</c:f>
              <c:strCache>
                <c:ptCount val="6"/>
                <c:pt idx="0">
                  <c:v>Scud</c:v>
                </c:pt>
                <c:pt idx="1">
                  <c:v>Midge Larva</c:v>
                </c:pt>
                <c:pt idx="2">
                  <c:v>Crayfish</c:v>
                </c:pt>
                <c:pt idx="3">
                  <c:v>Caddisfly </c:v>
                </c:pt>
                <c:pt idx="4">
                  <c:v>Mayfly </c:v>
                </c:pt>
                <c:pt idx="5">
                  <c:v>Riffle Beetle</c:v>
                </c:pt>
              </c:strCache>
            </c:strRef>
          </c:cat>
          <c:val>
            <c:numRef>
              <c:f>('DuckCreek 2004-14'!$BL$7,'DuckCreek 2004-14'!$BL$9,'DuckCreek 2004-14'!$BL$13,'DuckCreek 2004-14'!$BL$15,'DuckCreek 2004-14'!$BL$17,'DuckCreek 2004-14'!$BL$18)</c:f>
              <c:numCache>
                <c:formatCode>General</c:formatCode>
                <c:ptCount val="6"/>
                <c:pt idx="0">
                  <c:v>8</c:v>
                </c:pt>
                <c:pt idx="1">
                  <c:v>34</c:v>
                </c:pt>
                <c:pt idx="2">
                  <c:v>4</c:v>
                </c:pt>
                <c:pt idx="3">
                  <c:v>32</c:v>
                </c:pt>
                <c:pt idx="4">
                  <c:v>17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CTH 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May 14, 2005</a:t>
            </a:r>
          </a:p>
        </c:rich>
      </c:tx>
      <c:layout>
        <c:manualLayout>
          <c:xMode val="edge"/>
          <c:yMode val="edge"/>
          <c:x val="0.26274715660542403"/>
          <c:y val="8.666666666666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93487231418901"/>
          <c:y val="0.52333503689790595"/>
          <c:w val="0.33959011029133201"/>
          <c:h val="0.43127944006999103"/>
        </c:manualLayout>
      </c:layout>
      <c:pieChart>
        <c:varyColors val="1"/>
        <c:ser>
          <c:idx val="0"/>
          <c:order val="0"/>
          <c:tx>
            <c:strRef>
              <c:f>'SpringBrk 2004-14'!$E$5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1701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020894041788101E-2"/>
                  <c:y val="9.037970253718200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490000757779296E-2"/>
                  <c:y val="7.4365704286964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776799553599099E-2"/>
                  <c:y val="-5.5574103237095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2004-14'!$I$6:$I$17</c:f>
              <c:strCache>
                <c:ptCount val="12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</c:strCache>
            </c:strRef>
          </c:cat>
          <c:val>
            <c:numRef>
              <c:f>'SpringBrk 2004-14'!$K$6:$K$17</c:f>
              <c:numCache>
                <c:formatCode>0%</c:formatCode>
                <c:ptCount val="12"/>
                <c:pt idx="0">
                  <c:v>0</c:v>
                </c:pt>
                <c:pt idx="1">
                  <c:v>0.67441860465116277</c:v>
                </c:pt>
                <c:pt idx="2">
                  <c:v>0.13953488372093023</c:v>
                </c:pt>
                <c:pt idx="3">
                  <c:v>0</c:v>
                </c:pt>
                <c:pt idx="4">
                  <c:v>0.13953488372093023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2.3255813953488372E-2</c:v>
                </c:pt>
                <c:pt idx="9">
                  <c:v>0</c:v>
                </c:pt>
                <c:pt idx="10">
                  <c:v>0</c:v>
                </c:pt>
                <c:pt idx="11">
                  <c:v>2.3255813953488372E-2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7607580548494395"/>
          <c:y val="0.25222432195975503"/>
          <c:w val="0.28648218185325303"/>
          <c:h val="0.511112160979876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- 9th Street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May 14, 2005</a:t>
            </a:r>
          </a:p>
        </c:rich>
      </c:tx>
      <c:layout>
        <c:manualLayout>
          <c:xMode val="edge"/>
          <c:yMode val="edge"/>
          <c:x val="0.21109947643979099"/>
          <c:y val="7.488805510049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72968986432399"/>
          <c:y val="0.446169564374923"/>
          <c:w val="0.34751370738343601"/>
          <c:h val="0.44547059134386702"/>
        </c:manualLayout>
      </c:layout>
      <c:pieChart>
        <c:varyColors val="1"/>
        <c:ser>
          <c:idx val="0"/>
          <c:order val="0"/>
          <c:tx>
            <c:strRef>
              <c:f>'SpringBrk 2004-14'!$E$28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2004-14'!$I$29:$I$36</c:f>
              <c:strCache>
                <c:ptCount val="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</c:strCache>
            </c:strRef>
          </c:cat>
          <c:val>
            <c:numRef>
              <c:f>'SpringBrk 2004-14'!$K$29:$K$36</c:f>
              <c:numCache>
                <c:formatCode>0%</c:formatCode>
                <c:ptCount val="8"/>
                <c:pt idx="0">
                  <c:v>0</c:v>
                </c:pt>
                <c:pt idx="1">
                  <c:v>0.6333333333333333</c:v>
                </c:pt>
                <c:pt idx="2">
                  <c:v>0.33888888888888891</c:v>
                </c:pt>
                <c:pt idx="3">
                  <c:v>5.5555555555555558E-3</c:v>
                </c:pt>
                <c:pt idx="4">
                  <c:v>0</c:v>
                </c:pt>
                <c:pt idx="5">
                  <c:v>2.2222222222222223E-2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8650671283890596"/>
          <c:y val="0.271165561541649"/>
          <c:w val="0.27875554822662901"/>
          <c:h val="0.411898397568724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Below Campground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26, 2006</a:t>
            </a:r>
          </a:p>
        </c:rich>
      </c:tx>
      <c:layout>
        <c:manualLayout>
          <c:xMode val="edge"/>
          <c:yMode val="edge"/>
          <c:x val="0.201793570219966"/>
          <c:y val="3.805551993297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61532843808"/>
          <c:y val="0.342020227927535"/>
          <c:w val="0.34401402185603702"/>
          <c:h val="0.44299742662460401"/>
        </c:manualLayout>
      </c:layout>
      <c:pieChart>
        <c:varyColors val="1"/>
        <c:ser>
          <c:idx val="1"/>
          <c:order val="0"/>
          <c:tx>
            <c:strRef>
              <c:f>'Apple Cr 2004-14'!$K$4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tx>
                <c:rich>
                  <a:bodyPr/>
                  <a:lstStyle/>
                  <a:p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Crayfish</a:t>
                    </a:r>
                  </a:p>
                  <a:p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  <a:endParaRPr lang="en-US" sz="925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4470069413912097E-3"/>
                  <c:y val="6.36459856198756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559001825279501E-2"/>
                  <c:y val="-6.18598408098010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2004-14'!$O$7:$O$22</c:f>
              <c:strCache>
                <c:ptCount val="16"/>
                <c:pt idx="0">
                  <c:v>Aquatic Sowbug</c:v>
                </c:pt>
                <c:pt idx="1">
                  <c:v>Midge Larva</c:v>
                </c:pt>
                <c:pt idx="2">
                  <c:v>Snails</c:v>
                </c:pt>
                <c:pt idx="3">
                  <c:v>Leech</c:v>
                </c:pt>
                <c:pt idx="4">
                  <c:v>Crayfish</c:v>
                </c:pt>
                <c:pt idx="5">
                  <c:v>Stonefly</c:v>
                </c:pt>
                <c:pt idx="6">
                  <c:v>Caddisfly</c:v>
                </c:pt>
                <c:pt idx="7">
                  <c:v>Clam</c:v>
                </c:pt>
                <c:pt idx="8">
                  <c:v>Mayfly</c:v>
                </c:pt>
                <c:pt idx="9">
                  <c:v>Riffle Beetle</c:v>
                </c:pt>
                <c:pt idx="10">
                  <c:v>Water Strider</c:v>
                </c:pt>
                <c:pt idx="11">
                  <c:v>Damselfly Larva</c:v>
                </c:pt>
                <c:pt idx="12">
                  <c:v>Mosquito Larva</c:v>
                </c:pt>
                <c:pt idx="13">
                  <c:v>Cranefly larva</c:v>
                </c:pt>
                <c:pt idx="14">
                  <c:v>Water Penny</c:v>
                </c:pt>
                <c:pt idx="15">
                  <c:v>Planaria</c:v>
                </c:pt>
              </c:strCache>
            </c:strRef>
          </c:cat>
          <c:val>
            <c:numRef>
              <c:f>'Apple Cr 2004-14'!$Q$7:$Q$22</c:f>
              <c:numCache>
                <c:formatCode>0%</c:formatCode>
                <c:ptCount val="16"/>
                <c:pt idx="0">
                  <c:v>0.1875</c:v>
                </c:pt>
                <c:pt idx="1">
                  <c:v>1.0416666666666666E-2</c:v>
                </c:pt>
                <c:pt idx="2">
                  <c:v>6.25E-2</c:v>
                </c:pt>
                <c:pt idx="3">
                  <c:v>2.0833333333333332E-2</c:v>
                </c:pt>
                <c:pt idx="4">
                  <c:v>4.1666666666666664E-2</c:v>
                </c:pt>
                <c:pt idx="5">
                  <c:v>0</c:v>
                </c:pt>
                <c:pt idx="6">
                  <c:v>0.22916666666666666</c:v>
                </c:pt>
                <c:pt idx="7">
                  <c:v>0</c:v>
                </c:pt>
                <c:pt idx="8">
                  <c:v>1.0416666666666666E-2</c:v>
                </c:pt>
                <c:pt idx="9">
                  <c:v>2.0833333333333332E-2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0.41666666666666669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7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70766644017213598"/>
          <c:y val="0.25445570118067501"/>
          <c:w val="0.27042967344817898"/>
          <c:h val="0.62357246060854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CTH 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June 21, 2004</a:t>
            </a:r>
          </a:p>
        </c:rich>
      </c:tx>
      <c:layout>
        <c:manualLayout>
          <c:xMode val="edge"/>
          <c:yMode val="edge"/>
          <c:x val="0.222210526315789"/>
          <c:y val="5.5555555555555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71280563613801"/>
          <c:y val="0.48545021872265998"/>
          <c:w val="0.33964387346318597"/>
          <c:h val="0.43021557305336799"/>
        </c:manualLayout>
      </c:layout>
      <c:pieChart>
        <c:varyColors val="1"/>
        <c:ser>
          <c:idx val="0"/>
          <c:order val="0"/>
          <c:tx>
            <c:strRef>
              <c:f>'SpringBrk 2004-14'!$E$5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2004-14'!$C$6:$C$12</c:f>
              <c:strCache>
                <c:ptCount val="7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</c:strCache>
            </c:strRef>
          </c:cat>
          <c:val>
            <c:numRef>
              <c:f>'SpringBrk 2004-14'!$E$6:$E$12</c:f>
              <c:numCache>
                <c:formatCode>0%</c:formatCode>
                <c:ptCount val="7"/>
                <c:pt idx="0">
                  <c:v>0.44444444444444442</c:v>
                </c:pt>
                <c:pt idx="1">
                  <c:v>2.2222222222222223E-2</c:v>
                </c:pt>
                <c:pt idx="2">
                  <c:v>0.33333333333333331</c:v>
                </c:pt>
                <c:pt idx="3">
                  <c:v>4.4444444444444446E-2</c:v>
                </c:pt>
                <c:pt idx="4">
                  <c:v>0.1111111111111111</c:v>
                </c:pt>
                <c:pt idx="5">
                  <c:v>2.2222222222222223E-2</c:v>
                </c:pt>
                <c:pt idx="6">
                  <c:v>2.2222222222222223E-2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20966211677402"/>
          <c:y val="0.187779527559055"/>
          <c:w val="0.28207120547926201"/>
          <c:h val="0.6288902887139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- 9th Street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June 26, 2004</a:t>
            </a:r>
          </a:p>
        </c:rich>
      </c:tx>
      <c:layout>
        <c:manualLayout>
          <c:xMode val="edge"/>
          <c:yMode val="edge"/>
          <c:x val="0.21252843394575699"/>
          <c:y val="8.3836600961792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658751317503"/>
          <c:y val="0.445190861209463"/>
          <c:w val="0.351920694952501"/>
          <c:h val="0.44993887509027802"/>
        </c:manualLayout>
      </c:layout>
      <c:pieChart>
        <c:varyColors val="1"/>
        <c:ser>
          <c:idx val="0"/>
          <c:order val="0"/>
          <c:tx>
            <c:strRef>
              <c:f>'SpringBrk 2004-14'!$E$28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5209608292634294E-2"/>
                  <c:y val="-1.75594940264574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763779527559598E-3"/>
                  <c:y val="-4.09515532966406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2320940895046499E-2"/>
                  <c:y val="-6.062904344314810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4558955447024399E-3"/>
                  <c:y val="-7.34697460476303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2004-14'!$C$29:$C$36</c:f>
              <c:strCache>
                <c:ptCount val="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</c:strCache>
            </c:strRef>
          </c:cat>
          <c:val>
            <c:numRef>
              <c:f>'SpringBrk 2004-14'!$E$29:$E$36</c:f>
              <c:numCache>
                <c:formatCode>0%</c:formatCode>
                <c:ptCount val="8"/>
                <c:pt idx="0">
                  <c:v>0.17699115044247787</c:v>
                </c:pt>
                <c:pt idx="1">
                  <c:v>0.13274336283185842</c:v>
                </c:pt>
                <c:pt idx="2">
                  <c:v>0.66371681415929207</c:v>
                </c:pt>
                <c:pt idx="3">
                  <c:v>0</c:v>
                </c:pt>
                <c:pt idx="4">
                  <c:v>1.7699115044247787E-2</c:v>
                </c:pt>
                <c:pt idx="5">
                  <c:v>0</c:v>
                </c:pt>
                <c:pt idx="6">
                  <c:v>0</c:v>
                </c:pt>
                <c:pt idx="7">
                  <c:v>8.8495575221238937E-3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9701782014090297"/>
          <c:y val="0.19318966708108901"/>
          <c:w val="0.28655587788368603"/>
          <c:h val="0.528288437629506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- 9th Street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October 8, 2005</a:t>
            </a:r>
          </a:p>
        </c:rich>
      </c:tx>
      <c:layout>
        <c:manualLayout>
          <c:xMode val="edge"/>
          <c:yMode val="edge"/>
          <c:x val="0.24003518029903201"/>
          <c:y val="0.11441024417402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96905795746499"/>
          <c:y val="0.475871576658978"/>
          <c:w val="0.33701840040443498"/>
          <c:h val="0.43006725169454801"/>
        </c:manualLayout>
      </c:layout>
      <c:pieChart>
        <c:varyColors val="1"/>
        <c:ser>
          <c:idx val="0"/>
          <c:order val="0"/>
          <c:tx>
            <c:strRef>
              <c:f>'SpringBrk 2004-14'!$E$5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831624646568004E-2"/>
                  <c:y val="-1.27924603483970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2436797024603695E-2"/>
                  <c:y val="-9.94582607867085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5383089185844696E-2"/>
                  <c:y val="-3.7078038512512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2004-14'!$O$29:$O$35</c:f>
              <c:strCache>
                <c:ptCount val="7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</c:strCache>
            </c:strRef>
          </c:cat>
          <c:val>
            <c:numRef>
              <c:f>'SpringBrk 2004-14'!$Q$29:$Q$35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0.96153846153846156</c:v>
                </c:pt>
                <c:pt idx="3">
                  <c:v>0</c:v>
                </c:pt>
                <c:pt idx="4">
                  <c:v>2.564102564102564E-2</c:v>
                </c:pt>
                <c:pt idx="5">
                  <c:v>6.41025641025641E-3</c:v>
                </c:pt>
                <c:pt idx="6">
                  <c:v>6.41025641025641E-3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7441338928331895"/>
          <c:y val="0.39010801867588302"/>
          <c:w val="0.27566493608843201"/>
          <c:h val="0.3439016657571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CTH 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October 8, 2005</a:t>
            </a:r>
          </a:p>
        </c:rich>
      </c:tx>
      <c:layout>
        <c:manualLayout>
          <c:xMode val="edge"/>
          <c:yMode val="edge"/>
          <c:x val="0.224251968503937"/>
          <c:y val="5.09413067552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39064058040801"/>
          <c:y val="0.52381022139674405"/>
          <c:w val="0.35097746639937699"/>
          <c:h val="0.44426051394738397"/>
        </c:manualLayout>
      </c:layout>
      <c:pieChart>
        <c:varyColors val="1"/>
        <c:ser>
          <c:idx val="0"/>
          <c:order val="0"/>
          <c:tx>
            <c:strRef>
              <c:f>'SpringBrk 2004-14'!$E$5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5B331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9E533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116906784031904E-2"/>
                  <c:y val="4.07704850847132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4748340955197201E-2"/>
                  <c:y val="9.66660562778489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903964515352601"/>
                  <c:y val="2.21023534848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48426503455627"/>
                  <c:y val="-2.36475091776318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25756490045731"/>
                  <c:y val="-0.1078281493883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0408623594539801E-2"/>
                  <c:y val="-0.19279776074502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.116394594780456"/>
                  <c:y val="-0.177799286717066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6172155554791501"/>
                  <c:y val="-5.00853672360722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2004-14'!$O$6:$O$20</c:f>
              <c:strCache>
                <c:ptCount val="1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Water Boatman</c:v>
                </c:pt>
              </c:strCache>
            </c:strRef>
          </c:cat>
          <c:val>
            <c:numRef>
              <c:f>'SpringBrk 2004-14'!$Q$6:$Q$20</c:f>
              <c:numCache>
                <c:formatCode>0%</c:formatCode>
                <c:ptCount val="15"/>
                <c:pt idx="0">
                  <c:v>0</c:v>
                </c:pt>
                <c:pt idx="1">
                  <c:v>5.1470588235294115E-2</c:v>
                </c:pt>
                <c:pt idx="2">
                  <c:v>0.79411764705882348</c:v>
                </c:pt>
                <c:pt idx="3">
                  <c:v>1.4705882352941176E-2</c:v>
                </c:pt>
                <c:pt idx="4">
                  <c:v>4.4117647058823532E-2</c:v>
                </c:pt>
                <c:pt idx="5">
                  <c:v>2.2058823529411766E-2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7.3529411764705881E-3</c:v>
                </c:pt>
                <c:pt idx="12">
                  <c:v>0</c:v>
                </c:pt>
                <c:pt idx="13">
                  <c:v>2.2058823529411766E-2</c:v>
                </c:pt>
                <c:pt idx="14">
                  <c:v>3.6764705882352942E-2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67609421311419104"/>
          <c:y val="0.108527829370166"/>
          <c:w val="0.286433174019186"/>
          <c:h val="0.792913560223576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CTH 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October 14, 2006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9220293798354"/>
          <c:y val="8.08416389811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7976254277101"/>
          <c:y val="0.457123324700691"/>
          <c:w val="0.34069643127069899"/>
          <c:h val="0.43237885961929201"/>
        </c:manualLayout>
      </c:layout>
      <c:pieChart>
        <c:varyColors val="1"/>
        <c:ser>
          <c:idx val="0"/>
          <c:order val="0"/>
          <c:tx>
            <c:strRef>
              <c:f>'SpringBrk 2004-14'!$AC$5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5B331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2004-14'!$AA$6:$AA$21</c:f>
              <c:strCache>
                <c:ptCount val="16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Tubifex Worms</c:v>
                </c:pt>
                <c:pt idx="15">
                  <c:v>Water Boatman</c:v>
                </c:pt>
              </c:strCache>
            </c:strRef>
          </c:cat>
          <c:val>
            <c:numRef>
              <c:f>'SpringBrk 2004-14'!$AC$6:$AC$21</c:f>
              <c:numCache>
                <c:formatCode>0%</c:formatCode>
                <c:ptCount val="16"/>
                <c:pt idx="0">
                  <c:v>0</c:v>
                </c:pt>
                <c:pt idx="1">
                  <c:v>0.19230769230769232</c:v>
                </c:pt>
                <c:pt idx="2">
                  <c:v>0.42307692307692307</c:v>
                </c:pt>
                <c:pt idx="3">
                  <c:v>0</c:v>
                </c:pt>
                <c:pt idx="4">
                  <c:v>0.23076923076923078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3.8461538461538464E-2</c:v>
                </c:pt>
                <c:pt idx="14">
                  <c:v>3.8461538461538464E-2</c:v>
                </c:pt>
                <c:pt idx="15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67785645696726904"/>
          <c:y val="0.36987923021250302"/>
          <c:w val="0.28568767318719301"/>
          <c:h val="0.43410922471900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- 9th Street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24, 2006</a:t>
            </a:r>
          </a:p>
        </c:rich>
      </c:tx>
      <c:layout>
        <c:manualLayout>
          <c:xMode val="edge"/>
          <c:yMode val="edge"/>
          <c:x val="0.162233856893543"/>
          <c:y val="8.7529494567368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4707644528701"/>
          <c:y val="0.49645009457616701"/>
          <c:w val="0.35189045086641701"/>
          <c:h val="0.45057704658426101"/>
        </c:manualLayout>
      </c:layout>
      <c:pieChart>
        <c:varyColors val="1"/>
        <c:ser>
          <c:idx val="0"/>
          <c:order val="0"/>
          <c:tx>
            <c:strRef>
              <c:f>'SpringBrk 2004-14'!$AC$5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2004-14'!$U$29:$U$40</c:f>
              <c:strCache>
                <c:ptCount val="12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</c:strCache>
            </c:strRef>
          </c:cat>
          <c:val>
            <c:numRef>
              <c:f>'SpringBrk 2004-14'!$W$29:$W$40</c:f>
              <c:numCache>
                <c:formatCode>0%</c:formatCode>
                <c:ptCount val="12"/>
                <c:pt idx="0">
                  <c:v>5.5555555555555552E-2</c:v>
                </c:pt>
                <c:pt idx="1">
                  <c:v>0.22222222222222221</c:v>
                </c:pt>
                <c:pt idx="2">
                  <c:v>0.62962962962962965</c:v>
                </c:pt>
                <c:pt idx="3">
                  <c:v>0</c:v>
                </c:pt>
                <c:pt idx="4">
                  <c:v>0</c:v>
                </c:pt>
                <c:pt idx="5">
                  <c:v>9.2592592592592587E-2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65253751817608197"/>
          <c:y val="0.35007201317797998"/>
          <c:w val="0.28568767318719301"/>
          <c:h val="0.3179722468973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CTH E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May 17, 2007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8802258725492202"/>
          <c:y val="6.2826503122753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684052548262"/>
          <c:y val="0.42206609375133902"/>
          <c:w val="0.357270889441692"/>
          <c:h val="0.44668580192437901"/>
        </c:manualLayout>
      </c:layout>
      <c:pieChart>
        <c:varyColors val="1"/>
        <c:ser>
          <c:idx val="0"/>
          <c:order val="0"/>
          <c:tx>
            <c:strRef>
              <c:f>'SpringBrk 2004-14'!$AI$5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5B331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2004-14'!$AG$6:$AG$21</c:f>
              <c:strCache>
                <c:ptCount val="16"/>
                <c:pt idx="0">
                  <c:v>Blackfly Larva</c:v>
                </c:pt>
                <c:pt idx="1">
                  <c:v>Scud</c:v>
                </c:pt>
                <c:pt idx="2">
                  <c:v>Aquatic Sowbug</c:v>
                </c:pt>
                <c:pt idx="3">
                  <c:v>Blood Worm</c:v>
                </c:pt>
                <c:pt idx="4">
                  <c:v>Gilled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Tubifex Worms</c:v>
                </c:pt>
                <c:pt idx="15">
                  <c:v>Water Boatman</c:v>
                </c:pt>
              </c:strCache>
            </c:strRef>
          </c:cat>
          <c:val>
            <c:numRef>
              <c:f>'SpringBrk 2004-14'!$AI$6:$AI$21</c:f>
              <c:numCache>
                <c:formatCode>0%</c:formatCode>
                <c:ptCount val="16"/>
                <c:pt idx="0">
                  <c:v>0.47619047619047616</c:v>
                </c:pt>
                <c:pt idx="1">
                  <c:v>0.15873015873015872</c:v>
                </c:pt>
                <c:pt idx="2">
                  <c:v>7.9365079365079361E-2</c:v>
                </c:pt>
                <c:pt idx="3">
                  <c:v>0.15873015873015872</c:v>
                </c:pt>
                <c:pt idx="4">
                  <c:v>3.1746031746031744E-2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4.7619047619047616E-2</c:v>
                </c:pt>
                <c:pt idx="11">
                  <c:v>0</c:v>
                </c:pt>
                <c:pt idx="12">
                  <c:v>0</c:v>
                </c:pt>
                <c:pt idx="13">
                  <c:v>4.7619047619047616E-2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68302143101677504"/>
          <c:y val="0.27947872130782397"/>
          <c:w val="0.284969257103732"/>
          <c:h val="0.5738747183261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Spring Brook - 9th Street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May 17, 2007</a:t>
            </a:r>
          </a:p>
        </c:rich>
      </c:tx>
      <c:layout>
        <c:manualLayout>
          <c:xMode val="edge"/>
          <c:yMode val="edge"/>
          <c:x val="0.25340277777777798"/>
          <c:y val="5.0505050505050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990758967629"/>
          <c:y val="0.43610196894089698"/>
          <c:w val="0.35441847112860903"/>
          <c:h val="0.45315214066610099"/>
        </c:manualLayout>
      </c:layout>
      <c:pieChart>
        <c:varyColors val="1"/>
        <c:ser>
          <c:idx val="0"/>
          <c:order val="0"/>
          <c:tx>
            <c:strRef>
              <c:f>'SpringBrk 2004-14'!$AI$28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'SpringBrk 2004-14'!$AG$29:$AG$41</c:f>
              <c:strCache>
                <c:ptCount val="13"/>
                <c:pt idx="0">
                  <c:v>Blackfly Larva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Damselfly </c:v>
                </c:pt>
              </c:strCache>
            </c:strRef>
          </c:cat>
          <c:val>
            <c:numRef>
              <c:f>'SpringBrk 2004-14'!$AI$29:$AI$41</c:f>
              <c:numCache>
                <c:formatCode>0%</c:formatCode>
                <c:ptCount val="13"/>
                <c:pt idx="0">
                  <c:v>0</c:v>
                </c:pt>
                <c:pt idx="1">
                  <c:v>6.1728395061728392E-2</c:v>
                </c:pt>
                <c:pt idx="2">
                  <c:v>0.8271604938271605</c:v>
                </c:pt>
                <c:pt idx="3">
                  <c:v>2.4691358024691357E-2</c:v>
                </c:pt>
                <c:pt idx="4">
                  <c:v>6.1728395061728392E-2</c:v>
                </c:pt>
                <c:pt idx="5">
                  <c:v>1.2345679012345678E-2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1.2345679012345678E-2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2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65778830985242198"/>
          <c:y val="0.36853820911123902"/>
          <c:w val="0.28945674071747102"/>
          <c:h val="0.423012689246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 - CTH E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24, 2006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47664864346"/>
          <c:y val="0.43342947856651898"/>
          <c:w val="0.358943278304311"/>
          <c:h val="0.45521598608889602"/>
        </c:manualLayout>
      </c:layout>
      <c:pieChart>
        <c:varyColors val="1"/>
        <c:ser>
          <c:idx val="0"/>
          <c:order val="0"/>
          <c:tx>
            <c:strRef>
              <c:f>'SpringBrk 2004-14'!$W$5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1"/>
              <c:layout>
                <c:manualLayout>
                  <c:x val="4.9752266606360902E-4"/>
                  <c:y val="1.94090075232456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7429055049580902E-2"/>
                  <c:y val="6.38354751923397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2004-14'!$U$7,'SpringBrk 2004-14'!$U$8,'SpringBrk 2004-14'!$U$9,'SpringBrk 2004-14'!$U$10,'SpringBrk 2004-14'!$U$11,'SpringBrk 2004-14'!$U$12)</c:f>
              <c:strCache>
                <c:ptCount val="6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Snails</c:v>
                </c:pt>
                <c:pt idx="4">
                  <c:v>Leech</c:v>
                </c:pt>
                <c:pt idx="5">
                  <c:v>Crayfish</c:v>
                </c:pt>
              </c:strCache>
            </c:strRef>
          </c:cat>
          <c:val>
            <c:numRef>
              <c:f>('SpringBrk 2004-14'!$W$7,'SpringBrk 2004-14'!$W$8,'SpringBrk 2004-14'!$W$9,'SpringBrk 2004-14'!$W$10,'SpringBrk 2004-14'!$W$11,'SpringBrk 2004-14'!$W$12)</c:f>
              <c:numCache>
                <c:formatCode>0%</c:formatCode>
                <c:ptCount val="6"/>
                <c:pt idx="0">
                  <c:v>2.0833333333333332E-2</c:v>
                </c:pt>
                <c:pt idx="1">
                  <c:v>0.10416666666666667</c:v>
                </c:pt>
                <c:pt idx="2">
                  <c:v>1.0416666666666666E-2</c:v>
                </c:pt>
                <c:pt idx="3">
                  <c:v>3.125E-2</c:v>
                </c:pt>
                <c:pt idx="4">
                  <c:v>0.80208333333333337</c:v>
                </c:pt>
                <c:pt idx="5">
                  <c:v>3.125E-2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 - 9th Street</a:t>
            </a:r>
            <a:r>
              <a:rPr lang="en-US" sz="1100" b="1" i="0" u="none" strike="noStrike" baseline="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defRPr/>
            </a:pPr>
            <a:r>
              <a:rPr lang="en-US" sz="1100" b="1" i="0" u="none" strike="noStrike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="1" i="0" u="none" strike="noStrike" baseline="0">
                <a:latin typeface="Arial" pitchFamily="34" charset="0"/>
                <a:cs typeface="Arial" pitchFamily="34" charset="0"/>
              </a:rPr>
              <a:t>October 14, 2006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872597743463899"/>
          <c:y val="0.432816566613901"/>
          <c:w val="0.33050905000511299"/>
          <c:h val="0.42064780882882202"/>
        </c:manualLayout>
      </c:layout>
      <c:pieChart>
        <c:varyColors val="1"/>
        <c:ser>
          <c:idx val="0"/>
          <c:order val="0"/>
          <c:tx>
            <c:strRef>
              <c:f>'SpringBrk 2004-14'!$AC$28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2004-14'!$AA$30,'SpringBrk 2004-14'!$AA$31,'SpringBrk 2004-14'!$AA$32)</c:f>
              <c:strCache>
                <c:ptCount val="3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</c:strCache>
            </c:strRef>
          </c:cat>
          <c:val>
            <c:numRef>
              <c:f>('SpringBrk 2004-14'!$AC$30,'SpringBrk 2004-14'!$AC$31,'SpringBrk 2004-14'!$AC$32)</c:f>
              <c:numCache>
                <c:formatCode>0%</c:formatCode>
                <c:ptCount val="3"/>
                <c:pt idx="0">
                  <c:v>4.5454545454545456E-2</c:v>
                </c:pt>
                <c:pt idx="1">
                  <c:v>0.9</c:v>
                </c:pt>
                <c:pt idx="2">
                  <c:v>4.5454545454545456E-2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Detention Pond Out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26, 2006</a:t>
            </a:r>
          </a:p>
        </c:rich>
      </c:tx>
      <c:layout>
        <c:manualLayout>
          <c:xMode val="edge"/>
          <c:yMode val="edge"/>
          <c:x val="0.16834170854271399"/>
          <c:y val="5.2533928139528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579564489112"/>
          <c:y val="0.40512751605707997"/>
          <c:w val="0.344259618301481"/>
          <c:h val="0.46762910608870101"/>
        </c:manualLayout>
      </c:layout>
      <c:pieChart>
        <c:varyColors val="1"/>
        <c:ser>
          <c:idx val="1"/>
          <c:order val="0"/>
          <c:tx>
            <c:strRef>
              <c:f>'Apple Cr 2004-14'!$Q$27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E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2004-14'!$O$28:$O$45</c:f>
              <c:strCache>
                <c:ptCount val="1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Planaria</c:v>
                </c:pt>
              </c:strCache>
            </c:strRef>
          </c:cat>
          <c:val>
            <c:numRef>
              <c:f>'Apple Cr 2004-14'!$Q$28:$Q$45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0.33333333333333331</c:v>
                </c:pt>
                <c:pt idx="9">
                  <c:v>0</c:v>
                </c:pt>
                <c:pt idx="10">
                  <c:v>0</c:v>
                </c:pt>
                <c:pt idx="11">
                  <c:v>5.5555555555555552E-2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0.3888888888888889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68751025468550098"/>
          <c:y val="0.30345471321204298"/>
          <c:w val="0.26817051134939801"/>
          <c:h val="0.436231938584469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- CTH E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14, 2008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8711437248354"/>
          <c:y val="0.30340029851435801"/>
          <c:w val="0.36909922908851001"/>
          <c:h val="0.46304066077246198"/>
        </c:manualLayout>
      </c:layout>
      <c:pieChart>
        <c:varyColors val="1"/>
        <c:ser>
          <c:idx val="0"/>
          <c:order val="0"/>
          <c:tx>
            <c:strRef>
              <c:f>'SpringBrk 2004-14'!$AO$5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4"/>
              <c:layout>
                <c:manualLayout>
                  <c:x val="-0.141133968201619"/>
                  <c:y val="2.182002735519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1013453161286797E-2"/>
                  <c:y val="-2.81802657115678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081639664151904E-2"/>
                  <c:y val="-3.800903542073870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2004-14'!$AM$7,'SpringBrk 2004-14'!$AM$8,'SpringBrk 2004-14'!$AM$10,'SpringBrk 2004-14'!$AM$15,'SpringBrk 2004-14'!$AM$17,'SpringBrk 2004-14'!$AM$20,'SpringBrk 2004-14'!$AM$21,'SpringBrk 2004-14'!$AM$22,'SpringBrk 2004-14'!$AM$23)</c:f>
              <c:strCache>
                <c:ptCount val="9"/>
                <c:pt idx="0">
                  <c:v>Scud</c:v>
                </c:pt>
                <c:pt idx="1">
                  <c:v>Aquatic Sowbug</c:v>
                </c:pt>
                <c:pt idx="2">
                  <c:v>Gilled Snails</c:v>
                </c:pt>
                <c:pt idx="3">
                  <c:v>Clam</c:v>
                </c:pt>
                <c:pt idx="4">
                  <c:v>Riffle Beetle</c:v>
                </c:pt>
                <c:pt idx="5">
                  <c:v>Tubifex Worms</c:v>
                </c:pt>
                <c:pt idx="6">
                  <c:v>Mosquito Larva</c:v>
                </c:pt>
                <c:pt idx="7">
                  <c:v>Threadworm</c:v>
                </c:pt>
                <c:pt idx="8">
                  <c:v>Pouch Snails</c:v>
                </c:pt>
              </c:strCache>
            </c:strRef>
          </c:cat>
          <c:val>
            <c:numRef>
              <c:f>('SpringBrk 2004-14'!$AO$7,'SpringBrk 2004-14'!$AO$8,'SpringBrk 2004-14'!$AO$10,'SpringBrk 2004-14'!$AO$15,'SpringBrk 2004-14'!$AO$17,'SpringBrk 2004-14'!$AO$20,'SpringBrk 2004-14'!$AO$21,'SpringBrk 2004-14'!$AO$22,'SpringBrk 2004-14'!$AO$23)</c:f>
              <c:numCache>
                <c:formatCode>0%</c:formatCode>
                <c:ptCount val="9"/>
                <c:pt idx="0">
                  <c:v>0.26666666666666666</c:v>
                </c:pt>
                <c:pt idx="1">
                  <c:v>0.13333333333333333</c:v>
                </c:pt>
                <c:pt idx="2">
                  <c:v>2.2222222222222223E-2</c:v>
                </c:pt>
                <c:pt idx="3">
                  <c:v>2.2222222222222223E-2</c:v>
                </c:pt>
                <c:pt idx="4">
                  <c:v>8.8888888888888892E-2</c:v>
                </c:pt>
                <c:pt idx="5">
                  <c:v>0.17777777777777778</c:v>
                </c:pt>
                <c:pt idx="6">
                  <c:v>0.24444444444444444</c:v>
                </c:pt>
                <c:pt idx="7">
                  <c:v>2.2222222222222223E-2</c:v>
                </c:pt>
                <c:pt idx="8">
                  <c:v>2.2222222222222223E-2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31993513899802"/>
          <c:y val="0.15740167696250401"/>
          <c:w val="0.300737656484039"/>
          <c:h val="0.7944467640774619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 - 9th Street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14, 2008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441546369204"/>
          <c:y val="0.42840885388015798"/>
          <c:w val="0.36261975065616803"/>
          <c:h val="0.46031722343251202"/>
        </c:manualLayout>
      </c:layout>
      <c:pieChart>
        <c:varyColors val="1"/>
        <c:ser>
          <c:idx val="0"/>
          <c:order val="0"/>
          <c:tx>
            <c:strRef>
              <c:f>'SpringBrk 2004-14'!$AO$28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2004-14'!$AM$29,'SpringBrk 2004-14'!$AM$30,'SpringBrk 2004-14'!$AM$31)</c:f>
              <c:strCache>
                <c:ptCount val="3"/>
                <c:pt idx="0">
                  <c:v>Blackfly Larva</c:v>
                </c:pt>
                <c:pt idx="1">
                  <c:v>Scud</c:v>
                </c:pt>
                <c:pt idx="2">
                  <c:v>Aquatic Sowbug</c:v>
                </c:pt>
              </c:strCache>
            </c:strRef>
          </c:cat>
          <c:val>
            <c:numRef>
              <c:f>('SpringBrk 2004-14'!$AO$29,'SpringBrk 2004-14'!$AO$30,'SpringBrk 2004-14'!$AO$31)</c:f>
              <c:numCache>
                <c:formatCode>0%</c:formatCode>
                <c:ptCount val="3"/>
                <c:pt idx="0">
                  <c:v>3.1746031746031744E-2</c:v>
                </c:pt>
                <c:pt idx="1">
                  <c:v>0.53968253968253965</c:v>
                </c:pt>
                <c:pt idx="2">
                  <c:v>0.42857142857142855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 - CTH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E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2,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343105610493202E-2"/>
          <c:y val="0.44152730276904101"/>
          <c:w val="0.370662335615359"/>
          <c:h val="0.46469279917302703"/>
        </c:manualLayout>
      </c:layout>
      <c:pieChart>
        <c:varyColors val="1"/>
        <c:ser>
          <c:idx val="0"/>
          <c:order val="0"/>
          <c:tx>
            <c:strRef>
              <c:f>'SpringBrk 2004-14'!$AU$5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2004-14'!$AS$7,'SpringBrk 2004-14'!$AS$8,'SpringBrk 2004-14'!$AS$10,'SpringBrk 2004-14'!$AS$11,'SpringBrk 2004-14'!$AS$19,'SpringBrk 2004-14'!$AS$24)</c:f>
              <c:strCache>
                <c:ptCount val="6"/>
                <c:pt idx="0">
                  <c:v>Scud</c:v>
                </c:pt>
                <c:pt idx="1">
                  <c:v>Aquatic Sowbug</c:v>
                </c:pt>
                <c:pt idx="2">
                  <c:v>Pouch Snails</c:v>
                </c:pt>
                <c:pt idx="3">
                  <c:v>Orb/Gilled Snails</c:v>
                </c:pt>
                <c:pt idx="4">
                  <c:v>Water Strider</c:v>
                </c:pt>
                <c:pt idx="5">
                  <c:v>Flatworm</c:v>
                </c:pt>
              </c:strCache>
            </c:strRef>
          </c:cat>
          <c:val>
            <c:numRef>
              <c:f>('SpringBrk 2004-14'!$AU$7,'SpringBrk 2004-14'!$AU$8,'SpringBrk 2004-14'!$AU$10,'SpringBrk 2004-14'!$AU$11,'SpringBrk 2004-14'!$AU$19,'SpringBrk 2004-14'!$AU$24)</c:f>
              <c:numCache>
                <c:formatCode>0%</c:formatCode>
                <c:ptCount val="6"/>
                <c:pt idx="0">
                  <c:v>6.8181818181818177E-2</c:v>
                </c:pt>
                <c:pt idx="1">
                  <c:v>4.5454545454545456E-2</c:v>
                </c:pt>
                <c:pt idx="2">
                  <c:v>2.2727272727272728E-2</c:v>
                </c:pt>
                <c:pt idx="3">
                  <c:v>2.2727272727272728E-2</c:v>
                </c:pt>
                <c:pt idx="4">
                  <c:v>0.29545454545454547</c:v>
                </c:pt>
                <c:pt idx="5">
                  <c:v>0.54545454545454541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 - 9th Street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August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2, 2010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8487034670399"/>
          <c:y val="0.42400114114641502"/>
          <c:w val="0.37847988896675899"/>
          <c:h val="0.47794807436748499"/>
        </c:manualLayout>
      </c:layout>
      <c:pieChart>
        <c:varyColors val="1"/>
        <c:ser>
          <c:idx val="0"/>
          <c:order val="0"/>
          <c:tx>
            <c:strRef>
              <c:f>'SpringBrk 2004-14'!$AU$28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0.22461035302524399"/>
                  <c:y val="-1.02463703179765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2004-14'!$AS$30,'SpringBrk 2004-14'!$AS$31,'SpringBrk 2004-14'!$AS$32,'SpringBrk 2004-14'!$AS$33,'SpringBrk 2004-14'!$AS$41)</c:f>
              <c:strCache>
                <c:ptCount val="5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Pouch Snails</c:v>
                </c:pt>
                <c:pt idx="4">
                  <c:v>Mosquito Larva</c:v>
                </c:pt>
              </c:strCache>
            </c:strRef>
          </c:cat>
          <c:val>
            <c:numRef>
              <c:f>('SpringBrk 2004-14'!$AU$30,'SpringBrk 2004-14'!$AU$31,'SpringBrk 2004-14'!$AU$32,'SpringBrk 2004-14'!$AU$33,'SpringBrk 2004-14'!$AU$41)</c:f>
              <c:numCache>
                <c:formatCode>0%</c:formatCode>
                <c:ptCount val="5"/>
                <c:pt idx="0">
                  <c:v>4.2553191489361701E-2</c:v>
                </c:pt>
                <c:pt idx="1">
                  <c:v>0.80851063829787229</c:v>
                </c:pt>
                <c:pt idx="2">
                  <c:v>8.5106382978723402E-2</c:v>
                </c:pt>
                <c:pt idx="3">
                  <c:v>4.2553191489361701E-2</c:v>
                </c:pt>
                <c:pt idx="4">
                  <c:v>2.1276595744680851E-2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Brook - CTH E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3, 2011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609388670166202"/>
          <c:y val="0.48800697610167199"/>
          <c:w val="0.35909312117235298"/>
          <c:h val="0.45359131095455202"/>
        </c:manualLayout>
      </c:layout>
      <c:pieChart>
        <c:varyColors val="1"/>
        <c:ser>
          <c:idx val="0"/>
          <c:order val="0"/>
          <c:tx>
            <c:strRef>
              <c:f>'SpringBrk 2004-14'!$BA$5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9E5332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5.05808453630796E-2"/>
                  <c:y val="-5.61372427130819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359798775153104E-2"/>
                  <c:y val="-0.11178961182483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2004-14'!$AY$7,'SpringBrk 2004-14'!$AY$8,'SpringBrk 2004-14'!$AY$16,'SpringBrk 2004-14'!$AY$19,'SpringBrk 2004-14'!$AY$20,'SpringBrk 2004-14'!$AY$22,'SpringBrk 2004-14'!$AY$24)</c:f>
              <c:strCache>
                <c:ptCount val="7"/>
                <c:pt idx="0">
                  <c:v>Scud</c:v>
                </c:pt>
                <c:pt idx="1">
                  <c:v>Aquatic Sowbug</c:v>
                </c:pt>
                <c:pt idx="2">
                  <c:v>Crayfish</c:v>
                </c:pt>
                <c:pt idx="3">
                  <c:v>Water Boatman</c:v>
                </c:pt>
                <c:pt idx="4">
                  <c:v>Damselfly Larva</c:v>
                </c:pt>
                <c:pt idx="5">
                  <c:v>Planaria</c:v>
                </c:pt>
                <c:pt idx="6">
                  <c:v>Tubifex worm</c:v>
                </c:pt>
              </c:strCache>
            </c:strRef>
          </c:cat>
          <c:val>
            <c:numRef>
              <c:f>('SpringBrk 2004-14'!$BA$7,'SpringBrk 2004-14'!$BA$8,'SpringBrk 2004-14'!$BA$16,'SpringBrk 2004-14'!$BA$19,'SpringBrk 2004-14'!$BA$20,'SpringBrk 2004-14'!$BA$22,'SpringBrk 2004-14'!$BA$24)</c:f>
              <c:numCache>
                <c:formatCode>0%</c:formatCode>
                <c:ptCount val="7"/>
                <c:pt idx="0">
                  <c:v>0.68604651162790697</c:v>
                </c:pt>
                <c:pt idx="1">
                  <c:v>0.15116279069767441</c:v>
                </c:pt>
                <c:pt idx="2">
                  <c:v>5.8139534883720929E-3</c:v>
                </c:pt>
                <c:pt idx="3">
                  <c:v>5.8139534883720929E-3</c:v>
                </c:pt>
                <c:pt idx="4">
                  <c:v>1.1627906976744186E-2</c:v>
                </c:pt>
                <c:pt idx="5">
                  <c:v>0.12790697674418605</c:v>
                </c:pt>
                <c:pt idx="6">
                  <c:v>1.1627906976744186E-2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 Brook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- 9th Street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3, 2011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545576334208199"/>
          <c:y val="0.38486450783056098"/>
          <c:w val="0.37884159011373603"/>
          <c:h val="0.48170586292607498"/>
        </c:manualLayout>
      </c:layout>
      <c:pieChart>
        <c:varyColors val="1"/>
        <c:ser>
          <c:idx val="0"/>
          <c:order val="0"/>
          <c:tx>
            <c:strRef>
              <c:f>'SpringBrk 2004-14'!$BA$28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9E5332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2004-14'!$AY$30,'SpringBrk 2004-14'!$AY$31,'SpringBrk 2004-14'!$AY$32,'SpringBrk 2004-14'!$AY$39,'SpringBrk 2004-14'!$AY$41)</c:f>
              <c:strCache>
                <c:ptCount val="5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Riffle Beetle</c:v>
                </c:pt>
                <c:pt idx="4">
                  <c:v>Water Boatman</c:v>
                </c:pt>
              </c:strCache>
            </c:strRef>
          </c:cat>
          <c:val>
            <c:numRef>
              <c:f>('SpringBrk 2004-14'!$BA$30,'SpringBrk 2004-14'!$BA$31,'SpringBrk 2004-14'!$BA$32,'SpringBrk 2004-14'!$BA$39,'SpringBrk 2004-14'!$BA$41)</c:f>
              <c:numCache>
                <c:formatCode>0%</c:formatCode>
                <c:ptCount val="5"/>
                <c:pt idx="0">
                  <c:v>0.25</c:v>
                </c:pt>
                <c:pt idx="1">
                  <c:v>0.4375</c:v>
                </c:pt>
                <c:pt idx="2">
                  <c:v>0.125</c:v>
                </c:pt>
                <c:pt idx="3">
                  <c:v>6.25E-2</c:v>
                </c:pt>
                <c:pt idx="4">
                  <c:v>0.125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Spring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Brook - CTH E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30, 2012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413877952756"/>
          <c:y val="0.41760002771930699"/>
          <c:w val="0.35909312117235298"/>
          <c:h val="0.4535913109545520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5.05808453630796E-2"/>
                  <c:y val="-5.61372427130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359798775153104E-2"/>
                  <c:y val="-0.1117896118248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('SpringBrk 2004-14'!$BE$7,'SpringBrk 2004-14'!$BE$8,'SpringBrk 2004-14'!$BE$21,'SpringBrk 2004-14'!$BE$22)</c:f>
              <c:strCache>
                <c:ptCount val="4"/>
                <c:pt idx="0">
                  <c:v>Scud</c:v>
                </c:pt>
                <c:pt idx="1">
                  <c:v>Aquatic Sowbug</c:v>
                </c:pt>
                <c:pt idx="2">
                  <c:v>Mosquito Larva</c:v>
                </c:pt>
                <c:pt idx="3">
                  <c:v>Planaria</c:v>
                </c:pt>
              </c:strCache>
            </c:strRef>
          </c:cat>
          <c:val>
            <c:numRef>
              <c:f>('SpringBrk 2004-14'!$BF$7,'SpringBrk 2004-14'!$BF$8,'SpringBrk 2004-14'!$BF$21,'SpringBrk 2004-14'!$BF$22)</c:f>
              <c:numCache>
                <c:formatCode>General</c:formatCode>
                <c:ptCount val="4"/>
                <c:pt idx="0">
                  <c:v>23</c:v>
                </c:pt>
                <c:pt idx="1">
                  <c:v>20</c:v>
                </c:pt>
                <c:pt idx="2">
                  <c:v>24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Spring Brook - 9th Street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 July 15, 2014 </a:t>
            </a:r>
          </a:p>
        </c:rich>
      </c:tx>
      <c:layout>
        <c:manualLayout>
          <c:xMode val="edge"/>
          <c:yMode val="edge"/>
          <c:x val="0.35212992125984199"/>
          <c:y val="2.31481481481480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'SpringBrk 2004-14'!$BI$4</c:f>
              <c:strCache>
                <c:ptCount val="1"/>
                <c:pt idx="0">
                  <c:v>Spring Brook - 9th Street: July 15, 2014 (SPR-MST-030)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4371AB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21AD6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D5525C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1.2942913385826801E-3"/>
                  <c:y val="4.589384660250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'SpringBrk 2004-14'!$BK$6:$BK$8</c:f>
              <c:strCache>
                <c:ptCount val="3"/>
                <c:pt idx="0">
                  <c:v>Blackfly Larva</c:v>
                </c:pt>
                <c:pt idx="1">
                  <c:v>Scud</c:v>
                </c:pt>
                <c:pt idx="2">
                  <c:v>Aquatic Sowbug</c:v>
                </c:pt>
              </c:strCache>
            </c:strRef>
          </c:cat>
          <c:val>
            <c:numRef>
              <c:f>('SpringBrk 2004-14'!$BL$6,'SpringBrk 2004-14'!$BL$7,'SpringBrk 2004-14'!$BL$8)</c:f>
              <c:numCache>
                <c:formatCode>General</c:formatCode>
                <c:ptCount val="3"/>
                <c:pt idx="0">
                  <c:v>3</c:v>
                </c:pt>
                <c:pt idx="1">
                  <c:v>15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Spring Brook - 4th St. Gun Club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July 15, 2014</a:t>
            </a:r>
          </a:p>
        </c:rich>
      </c:tx>
      <c:layout>
        <c:manualLayout>
          <c:xMode val="edge"/>
          <c:yMode val="edge"/>
          <c:x val="0.370183727034121"/>
          <c:y val="2.91843461427786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'SpringBrk 2004-14'!$BO$4</c:f>
              <c:strCache>
                <c:ptCount val="1"/>
                <c:pt idx="0">
                  <c:v>Spring Brook - 4th St. Gun Club: July 15, 2014 (SPR-MST-030)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1AD6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D5525C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47B2FF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558FD7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7DDF41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4B8D3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25119584588963401"/>
                  <c:y val="2.915740183639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617745698454399"/>
                  <c:y val="0.16680827687236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3232153851139"/>
                  <c:y val="1.3603212389148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896533056341685"/>
                  <c:y val="-0.1416370853233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3415961893652205E-2"/>
                  <c:y val="-0.12932063724592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('SpringBrk 2004-14'!$BQ$7,'SpringBrk 2004-14'!$BQ$8,'SpringBrk 2004-14'!$BQ$9,'SpringBrk 2004-14'!$BQ$10,'SpringBrk 2004-14'!$BQ$11,'SpringBrk 2004-14'!$BQ$13,'SpringBrk 2004-14'!$BQ$17)</c:f>
              <c:strCache>
                <c:ptCount val="7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Pouch Snails</c:v>
                </c:pt>
                <c:pt idx="4">
                  <c:v>Orb/Gilled Snails</c:v>
                </c:pt>
                <c:pt idx="5">
                  <c:v>Crayfish</c:v>
                </c:pt>
                <c:pt idx="6">
                  <c:v>Mayfly Larva</c:v>
                </c:pt>
              </c:strCache>
            </c:strRef>
          </c:cat>
          <c:val>
            <c:numRef>
              <c:f>('SpringBrk 2004-14'!$BR$7,'SpringBrk 2004-14'!$BR$8,'SpringBrk 2004-14'!$BR$9,'SpringBrk 2004-14'!$BR$10,'SpringBrk 2004-14'!$BR$11,'SpringBrk 2004-14'!$BR$13,'SpringBrk 2004-14'!$BR$17)</c:f>
              <c:numCache>
                <c:formatCode>General</c:formatCode>
                <c:ptCount val="7"/>
                <c:pt idx="0">
                  <c:v>2</c:v>
                </c:pt>
                <c:pt idx="1">
                  <c:v>13</c:v>
                </c:pt>
                <c:pt idx="2">
                  <c:v>50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Creamery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3, 2006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98023008318001"/>
          <c:y val="0.31720180810732002"/>
          <c:w val="0.36788994659249702"/>
          <c:h val="0.513513050452027"/>
        </c:manualLayout>
      </c:layout>
      <c:pieChart>
        <c:varyColors val="1"/>
        <c:ser>
          <c:idx val="0"/>
          <c:order val="0"/>
          <c:tx>
            <c:strRef>
              <c:f>'Ashwbn 2004-14'!$E$4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4.04886329507319E-2"/>
                  <c:y val="5.41294838145231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47870881811415E-2"/>
                  <c:y val="-8.370880723242929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680429871639E-2"/>
                  <c:y val="-0.105764800233303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2004-14'!$C$7,'Ashwbn 2004-14'!$C$9,'Ashwbn 2004-14'!$C$10,'Ashwbn 2004-14'!$C$12,'Ashwbn 2004-14'!$C$13,'Ashwbn 2004-14'!$C$14,'Ashwbn 2004-14'!$C$16,'Ashwbn 2004-14'!$C$17,'Ashwbn 2004-14'!$C$18,'Ashwbn 2004-14'!$C$19,'Ashwbn 2004-14'!$C$22,'Ashwbn 2004-14'!$C$23)</c:f>
              <c:strCache>
                <c:ptCount val="12"/>
                <c:pt idx="0">
                  <c:v>Aquatic Sowbug</c:v>
                </c:pt>
                <c:pt idx="1">
                  <c:v>Snails</c:v>
                </c:pt>
                <c:pt idx="2">
                  <c:v>Leech</c:v>
                </c:pt>
                <c:pt idx="3">
                  <c:v>Stonefly</c:v>
                </c:pt>
                <c:pt idx="4">
                  <c:v>Caddisfly</c:v>
                </c:pt>
                <c:pt idx="5">
                  <c:v>Clam</c:v>
                </c:pt>
                <c:pt idx="6">
                  <c:v>Riffle Beetle</c:v>
                </c:pt>
                <c:pt idx="7">
                  <c:v>Water Strider</c:v>
                </c:pt>
                <c:pt idx="8">
                  <c:v>Damselfly Larva</c:v>
                </c:pt>
                <c:pt idx="9">
                  <c:v>Mosquito Larva</c:v>
                </c:pt>
                <c:pt idx="10">
                  <c:v>Roundworm</c:v>
                </c:pt>
                <c:pt idx="11">
                  <c:v>Tubifex</c:v>
                </c:pt>
              </c:strCache>
            </c:strRef>
          </c:cat>
          <c:val>
            <c:numRef>
              <c:f>('Ashwbn 2004-14'!$E$7,'Ashwbn 2004-14'!$E$9,'Ashwbn 2004-14'!$E$10,'Ashwbn 2004-14'!$E$12,'Ashwbn 2004-14'!$E$13,'Ashwbn 2004-14'!$E$14,'Ashwbn 2004-14'!$E$16,'Ashwbn 2004-14'!$E$17,'Ashwbn 2004-14'!$E$18,'Ashwbn 2004-14'!$E$19,'Ashwbn 2004-14'!$E$22,'Ashwbn 2004-14'!$E$23)</c:f>
              <c:numCache>
                <c:formatCode>0%</c:formatCode>
                <c:ptCount val="12"/>
                <c:pt idx="0">
                  <c:v>0.34782608695652173</c:v>
                </c:pt>
                <c:pt idx="1">
                  <c:v>9.9378881987577633E-2</c:v>
                </c:pt>
                <c:pt idx="2">
                  <c:v>8.0745341614906832E-2</c:v>
                </c:pt>
                <c:pt idx="3">
                  <c:v>6.2111801242236021E-3</c:v>
                </c:pt>
                <c:pt idx="4">
                  <c:v>9.3167701863354033E-2</c:v>
                </c:pt>
                <c:pt idx="5">
                  <c:v>2.4844720496894408E-2</c:v>
                </c:pt>
                <c:pt idx="6">
                  <c:v>9.3167701863354033E-2</c:v>
                </c:pt>
                <c:pt idx="7">
                  <c:v>6.2111801242236021E-3</c:v>
                </c:pt>
                <c:pt idx="8">
                  <c:v>6.2111801242236021E-3</c:v>
                </c:pt>
                <c:pt idx="9">
                  <c:v>0.20496894409937888</c:v>
                </c:pt>
                <c:pt idx="10">
                  <c:v>6.2111801242236021E-3</c:v>
                </c:pt>
                <c:pt idx="11">
                  <c:v>3.1055900621118012E-2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29790679150195"/>
          <c:y val="0.12587051618547701"/>
          <c:w val="0.27380159569606"/>
          <c:h val="0.8221011956838729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Detention Pond Out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17, 2007</a:t>
            </a:r>
          </a:p>
        </c:rich>
      </c:tx>
      <c:layout>
        <c:manualLayout>
          <c:xMode val="edge"/>
          <c:yMode val="edge"/>
          <c:x val="0.167084377610693"/>
          <c:y val="7.508597139643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7955378392"/>
          <c:y val="0.34051904783578402"/>
          <c:w val="0.34487428455289898"/>
          <c:h val="0.47883701242547"/>
        </c:manualLayout>
      </c:layout>
      <c:pieChart>
        <c:varyColors val="1"/>
        <c:ser>
          <c:idx val="1"/>
          <c:order val="0"/>
          <c:tx>
            <c:strRef>
              <c:f>'Apple Cr 2004-14'!$W$27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4600A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405871680349E-2"/>
                  <c:y val="-6.99237405372462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3869516310461099E-2"/>
                  <c:y val="-5.73756851822092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579948010997101E-2"/>
                  <c:y val="3.072634225378229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18156719158874"/>
                  <c:y val="-7.5475892863551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4271873425972701E-2"/>
                  <c:y val="-0.157699349678340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2004-14'!$U$28:$U$46</c:f>
              <c:strCache>
                <c:ptCount val="19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Blood Worm</c:v>
                </c:pt>
                <c:pt idx="11">
                  <c:v>Mayfly</c:v>
                </c:pt>
                <c:pt idx="12">
                  <c:v>Riffle Beetle</c:v>
                </c:pt>
                <c:pt idx="13">
                  <c:v>Water Strider</c:v>
                </c:pt>
                <c:pt idx="14">
                  <c:v>Damselfly Larva</c:v>
                </c:pt>
                <c:pt idx="15">
                  <c:v>Mosquito Larva</c:v>
                </c:pt>
                <c:pt idx="16">
                  <c:v>Cranefly larva</c:v>
                </c:pt>
                <c:pt idx="17">
                  <c:v>Water Penny</c:v>
                </c:pt>
                <c:pt idx="18">
                  <c:v>Planaria</c:v>
                </c:pt>
              </c:strCache>
            </c:strRef>
          </c:cat>
          <c:val>
            <c:numRef>
              <c:f>'Apple Cr 2004-14'!$W$28:$W$46</c:f>
              <c:numCache>
                <c:formatCode>0%</c:formatCode>
                <c:ptCount val="19"/>
                <c:pt idx="0">
                  <c:v>0</c:v>
                </c:pt>
                <c:pt idx="1">
                  <c:v>2.8571428571428571E-2</c:v>
                </c:pt>
                <c:pt idx="2">
                  <c:v>0.2857142857142857</c:v>
                </c:pt>
                <c:pt idx="3">
                  <c:v>0</c:v>
                </c:pt>
                <c:pt idx="4">
                  <c:v>8.5714285714285715E-2</c:v>
                </c:pt>
                <c:pt idx="5">
                  <c:v>0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0.42857142857142855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67888724435761305"/>
          <c:y val="0.35268055778741902"/>
          <c:w val="0.28084884126326298"/>
          <c:h val="0.53087685467888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12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Creamery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5, 2007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471125336265601"/>
          <c:y val="0.453472222222222"/>
          <c:w val="0.36591853699085602"/>
          <c:h val="0.50949074074074097"/>
        </c:manualLayout>
      </c:layout>
      <c:pieChart>
        <c:varyColors val="1"/>
        <c:ser>
          <c:idx val="0"/>
          <c:order val="0"/>
          <c:tx>
            <c:strRef>
              <c:f>'Ashwbn 2004-14'!$L$4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2.8921659106826099E-2"/>
                  <c:y val="5.55963837853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104738154613502E-2"/>
                  <c:y val="5.31321084864391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3454945313880697E-2"/>
                  <c:y val="-0.11545056867891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2672649085946E-2"/>
                  <c:y val="-8.72809128025662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5318711096275101"/>
                  <c:y val="-3.9992709244677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2004-14'!$J$7:$J$10,'Ashwbn 2004-14'!$J$13,'Ashwbn 2004-14'!$J$16:$J$18,'Ashwbn 2004-14'!$J$22)</c:f>
              <c:strCache>
                <c:ptCount val="9"/>
                <c:pt idx="0">
                  <c:v>Aquatic Sowbug</c:v>
                </c:pt>
                <c:pt idx="1">
                  <c:v>Midge Larva</c:v>
                </c:pt>
                <c:pt idx="2">
                  <c:v>Snails</c:v>
                </c:pt>
                <c:pt idx="3">
                  <c:v>Leech</c:v>
                </c:pt>
                <c:pt idx="4">
                  <c:v>Caddisfly</c:v>
                </c:pt>
                <c:pt idx="5">
                  <c:v>Riffle Beetle</c:v>
                </c:pt>
                <c:pt idx="6">
                  <c:v>Water Strider</c:v>
                </c:pt>
                <c:pt idx="7">
                  <c:v>Damselfly Larva</c:v>
                </c:pt>
                <c:pt idx="8">
                  <c:v>Slugs</c:v>
                </c:pt>
              </c:strCache>
            </c:strRef>
          </c:cat>
          <c:val>
            <c:numRef>
              <c:f>('Ashwbn 2004-14'!$L$7:$L$10,'Ashwbn 2004-14'!$L$13,'Ashwbn 2004-14'!$L$16:$L$18,'Ashwbn 2004-14'!$L$22)</c:f>
              <c:numCache>
                <c:formatCode>0%</c:formatCode>
                <c:ptCount val="9"/>
                <c:pt idx="0">
                  <c:v>0.34146341463414637</c:v>
                </c:pt>
                <c:pt idx="1">
                  <c:v>0.4451219512195122</c:v>
                </c:pt>
                <c:pt idx="2">
                  <c:v>3.048780487804878E-2</c:v>
                </c:pt>
                <c:pt idx="3">
                  <c:v>3.6585365853658534E-2</c:v>
                </c:pt>
                <c:pt idx="4">
                  <c:v>8.5365853658536592E-2</c:v>
                </c:pt>
                <c:pt idx="5">
                  <c:v>3.048780487804878E-2</c:v>
                </c:pt>
                <c:pt idx="6">
                  <c:v>6.0975609756097563E-3</c:v>
                </c:pt>
                <c:pt idx="7">
                  <c:v>6.0975609756097563E-3</c:v>
                </c:pt>
                <c:pt idx="8">
                  <c:v>1.8292682926829267E-2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Little Rapids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August 5, 2007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2550131233596"/>
          <c:y val="0.31720180810732002"/>
          <c:w val="0.37639606299212602"/>
          <c:h val="0.52277230971128597"/>
        </c:manualLayout>
      </c:layout>
      <c:pieChart>
        <c:varyColors val="1"/>
        <c:ser>
          <c:idx val="0"/>
          <c:order val="0"/>
          <c:tx>
            <c:strRef>
              <c:f>'Ashwbn 2004-14'!$L$34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5"/>
              <c:layout>
                <c:manualLayout>
                  <c:x val="-2.6553543307086602E-2"/>
                  <c:y val="-4.67097730430754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2004-14'!$J$36:$J$37,'Ashwbn 2004-14'!$J$39:$J$40,'Ashwbn 2004-14'!$J$46:$J$47,'Ashwbn 2004-14'!$J$54:$J$56)</c:f>
              <c:strCache>
                <c:ptCount val="9"/>
                <c:pt idx="0">
                  <c:v>Scud</c:v>
                </c:pt>
                <c:pt idx="1">
                  <c:v>Aquatic Sowbug</c:v>
                </c:pt>
                <c:pt idx="2">
                  <c:v>Gilled Snails</c:v>
                </c:pt>
                <c:pt idx="3">
                  <c:v>Leech</c:v>
                </c:pt>
                <c:pt idx="4">
                  <c:v>Riffle Beetle</c:v>
                </c:pt>
                <c:pt idx="5">
                  <c:v>Water Strider</c:v>
                </c:pt>
                <c:pt idx="6">
                  <c:v>Blood Worm</c:v>
                </c:pt>
                <c:pt idx="7">
                  <c:v>Crawling Water Beetle</c:v>
                </c:pt>
                <c:pt idx="8">
                  <c:v>Threadworm</c:v>
                </c:pt>
              </c:strCache>
            </c:strRef>
          </c:cat>
          <c:val>
            <c:numRef>
              <c:f>('Ashwbn 2004-14'!$L$36:$L$37,'Ashwbn 2004-14'!$L$39:$L$40,'Ashwbn 2004-14'!$L$46:$L$47,'Ashwbn 2004-14'!$L$54:$L$56)</c:f>
              <c:numCache>
                <c:formatCode>0%</c:formatCode>
                <c:ptCount val="9"/>
                <c:pt idx="0">
                  <c:v>4.1666666666666664E-2</c:v>
                </c:pt>
                <c:pt idx="1">
                  <c:v>0.44166666666666665</c:v>
                </c:pt>
                <c:pt idx="2">
                  <c:v>8.3333333333333332E-3</c:v>
                </c:pt>
                <c:pt idx="3">
                  <c:v>7.4999999999999997E-2</c:v>
                </c:pt>
                <c:pt idx="4">
                  <c:v>1.6666666666666666E-2</c:v>
                </c:pt>
                <c:pt idx="5">
                  <c:v>8.3333333333333332E-3</c:v>
                </c:pt>
                <c:pt idx="6">
                  <c:v>0.36666666666666664</c:v>
                </c:pt>
                <c:pt idx="7">
                  <c:v>1.6666666666666666E-2</c:v>
                </c:pt>
                <c:pt idx="8">
                  <c:v>2.5000000000000001E-2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520052493438301"/>
          <c:y val="0.129909230096238"/>
          <c:w val="0.27479947506561703"/>
          <c:h val="0.8649496937882770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Creamery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July 29, 2008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001662510390701"/>
          <c:y val="0.31720180810732002"/>
          <c:w val="0.36215733631799801"/>
          <c:h val="0.50425379119276703"/>
        </c:manualLayout>
      </c:layout>
      <c:pieChart>
        <c:varyColors val="1"/>
        <c:ser>
          <c:idx val="0"/>
          <c:order val="0"/>
          <c:tx>
            <c:strRef>
              <c:f>'Ashwbn 2004-14'!$R$4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7.7920418545344594E-2"/>
                  <c:y val="7.41999013464384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415259027513E-2"/>
                  <c:y val="7.243582951203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056104005363299E-2"/>
                  <c:y val="-2.029632606829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2004-14'!$P$7,'Ashwbn 2004-14'!$P$10,'Ashwbn 2004-14'!$P$13,'Ashwbn 2004-14'!$P$18,'Ashwbn 2004-14'!$P$24)</c:f>
              <c:strCache>
                <c:ptCount val="5"/>
                <c:pt idx="0">
                  <c:v>Aquatic Sowbug</c:v>
                </c:pt>
                <c:pt idx="1">
                  <c:v>Leech</c:v>
                </c:pt>
                <c:pt idx="2">
                  <c:v>Caddisfly</c:v>
                </c:pt>
                <c:pt idx="3">
                  <c:v>Damselfly Larva</c:v>
                </c:pt>
                <c:pt idx="4">
                  <c:v>Blood Worm</c:v>
                </c:pt>
              </c:strCache>
            </c:strRef>
          </c:cat>
          <c:val>
            <c:numRef>
              <c:f>('Ashwbn 2004-14'!$R$7,'Ashwbn 2004-14'!$R$10,'Ashwbn 2004-14'!$R$13,'Ashwbn 2004-14'!$R$18,'Ashwbn 2004-14'!$R$24)</c:f>
              <c:numCache>
                <c:formatCode>0%</c:formatCode>
                <c:ptCount val="5"/>
                <c:pt idx="0">
                  <c:v>0.5</c:v>
                </c:pt>
                <c:pt idx="1">
                  <c:v>1.7241379310344827E-2</c:v>
                </c:pt>
                <c:pt idx="2">
                  <c:v>6.8965517241379309E-2</c:v>
                </c:pt>
                <c:pt idx="3">
                  <c:v>1.7241379310344827E-2</c:v>
                </c:pt>
                <c:pt idx="4">
                  <c:v>0.39655172413793105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Little Rapids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July 29, 2008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659185369908601"/>
          <c:y val="0.414424030329542"/>
          <c:w val="0.35883231553661799"/>
          <c:h val="0.49962416156313799"/>
        </c:manualLayout>
      </c:layout>
      <c:pieChart>
        <c:varyColors val="1"/>
        <c:ser>
          <c:idx val="0"/>
          <c:order val="0"/>
          <c:tx>
            <c:strRef>
              <c:f>'Ashwbn 2004-14'!$R$34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2.1194520261027201E-2"/>
                  <c:y val="-8.5030256634587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9945804779390103E-2"/>
                  <c:y val="-5.11756342957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2004-14'!$P$37,'Ashwbn 2004-14'!$P$40,'Ashwbn 2004-14'!$P$47,'Ashwbn 2004-14'!$P$54)</c:f>
              <c:strCache>
                <c:ptCount val="4"/>
                <c:pt idx="0">
                  <c:v>Aquatic Sowbug</c:v>
                </c:pt>
                <c:pt idx="1">
                  <c:v>Leech</c:v>
                </c:pt>
                <c:pt idx="2">
                  <c:v>Water Strider</c:v>
                </c:pt>
                <c:pt idx="3">
                  <c:v>Blood Worm</c:v>
                </c:pt>
              </c:strCache>
            </c:strRef>
          </c:cat>
          <c:val>
            <c:numRef>
              <c:f>('Ashwbn 2004-14'!$R$37,'Ashwbn 2004-14'!$R$40,'Ashwbn 2004-14'!$R$47,'Ashwbn 2004-14'!$R$54)</c:f>
              <c:numCache>
                <c:formatCode>0%</c:formatCode>
                <c:ptCount val="4"/>
                <c:pt idx="0">
                  <c:v>0.82352941176470584</c:v>
                </c:pt>
                <c:pt idx="1">
                  <c:v>1.9607843137254902E-2</c:v>
                </c:pt>
                <c:pt idx="2">
                  <c:v>1.9607843137254902E-2</c:v>
                </c:pt>
                <c:pt idx="3">
                  <c:v>0.13725490196078433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Creamery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19, 2009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729697966858599"/>
          <c:y val="0.479238845144357"/>
          <c:w val="0.33803920032383999"/>
          <c:h val="0.47184638378535998"/>
        </c:manualLayout>
      </c:layout>
      <c:pieChart>
        <c:varyColors val="1"/>
        <c:ser>
          <c:idx val="0"/>
          <c:order val="0"/>
          <c:tx>
            <c:strRef>
              <c:f>'Ashwbn 2004-14'!$X$4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9.9006803254070894E-2"/>
                  <c:y val="-6.12532808398950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4134837622909094E-2"/>
                  <c:y val="-2.40605861767279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194473825100201E-3"/>
                  <c:y val="-8.05785214348206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14712526605807E-3"/>
                  <c:y val="-2.20997375328083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500254632350097E-2"/>
                  <c:y val="0.11192804024496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562437158001E-2"/>
                  <c:y val="0.10560476815398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00693252895627"/>
                  <c:y val="5.27985564304462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7732596858228493E-2"/>
                  <c:y val="-2.7603893263342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0241704861519195E-2"/>
                  <c:y val="-0.12197214931466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8919575351588504E-2"/>
                  <c:y val="-0.22291229221347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32385317506954E-2"/>
                  <c:y val="-0.166622557596967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.19145323252503901"/>
                  <c:y val="-0.136615266841644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2004-14'!$V$6:$V$7,'Ashwbn 2004-14'!$V$10:$V$11,'Ashwbn 2004-14'!$V$13:$V$14,'Ashwbn 2004-14'!$V$16,'Ashwbn 2004-14'!$V$20:$V$21,'Ashwbn 2004-14'!$V$24,'Ashwbn 2004-14'!$V$26,'Ashwbn 2004-14'!$V$28:$V$29)</c:f>
              <c:strCache>
                <c:ptCount val="13"/>
                <c:pt idx="0">
                  <c:v>Scud</c:v>
                </c:pt>
                <c:pt idx="1">
                  <c:v>Aquatic Sowbug</c:v>
                </c:pt>
                <c:pt idx="2">
                  <c:v>Leech</c:v>
                </c:pt>
                <c:pt idx="3">
                  <c:v>Crayfish</c:v>
                </c:pt>
                <c:pt idx="4">
                  <c:v>Caddisfly</c:v>
                </c:pt>
                <c:pt idx="5">
                  <c:v>Clam</c:v>
                </c:pt>
                <c:pt idx="6">
                  <c:v>Riffle Beetle</c:v>
                </c:pt>
                <c:pt idx="7">
                  <c:v>Cranefly larva</c:v>
                </c:pt>
                <c:pt idx="8">
                  <c:v>Water Penny</c:v>
                </c:pt>
                <c:pt idx="9">
                  <c:v>Blood Worm</c:v>
                </c:pt>
                <c:pt idx="10">
                  <c:v>Threadworm</c:v>
                </c:pt>
                <c:pt idx="11">
                  <c:v>Dobsonfly Larva</c:v>
                </c:pt>
                <c:pt idx="12">
                  <c:v>Pouch Snail</c:v>
                </c:pt>
              </c:strCache>
            </c:strRef>
          </c:cat>
          <c:val>
            <c:numRef>
              <c:f>('Ashwbn 2004-14'!$X$6:$X$7,'Ashwbn 2004-14'!$X$10:$X$11,'Ashwbn 2004-14'!$X$13:$X$14,'Ashwbn 2004-14'!$X$16,'Ashwbn 2004-14'!$X$20:$X$21,'Ashwbn 2004-14'!$X$24,'Ashwbn 2004-14'!$X$26,'Ashwbn 2004-14'!$X$28:$X$29)</c:f>
              <c:numCache>
                <c:formatCode>0%</c:formatCode>
                <c:ptCount val="13"/>
                <c:pt idx="0">
                  <c:v>1.9417475728155338E-2</c:v>
                </c:pt>
                <c:pt idx="1">
                  <c:v>0.1650485436893204</c:v>
                </c:pt>
                <c:pt idx="2">
                  <c:v>2.9126213592233011E-2</c:v>
                </c:pt>
                <c:pt idx="3">
                  <c:v>9.7087378640776691E-3</c:v>
                </c:pt>
                <c:pt idx="4">
                  <c:v>0.53398058252427183</c:v>
                </c:pt>
                <c:pt idx="5">
                  <c:v>3.8834951456310676E-2</c:v>
                </c:pt>
                <c:pt idx="6">
                  <c:v>5.8252427184466021E-2</c:v>
                </c:pt>
                <c:pt idx="7">
                  <c:v>9.7087378640776691E-3</c:v>
                </c:pt>
                <c:pt idx="8">
                  <c:v>2.9126213592233011E-2</c:v>
                </c:pt>
                <c:pt idx="9">
                  <c:v>1.9417475728155338E-2</c:v>
                </c:pt>
                <c:pt idx="10">
                  <c:v>4.8543689320388349E-2</c:v>
                </c:pt>
                <c:pt idx="11">
                  <c:v>9.7087378640776691E-3</c:v>
                </c:pt>
                <c:pt idx="12">
                  <c:v>2.9126213592233011E-2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29790679150195"/>
          <c:y val="0.102722368037329"/>
          <c:w val="0.27380159569606"/>
          <c:h val="0.8452493438320209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Preserve Bridge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20, 2009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491315136476399"/>
          <c:y val="0.289424030329542"/>
          <c:w val="0.35043447112535298"/>
          <c:h val="0.49036490230387902"/>
        </c:manualLayout>
      </c:layout>
      <c:pieChart>
        <c:varyColors val="1"/>
        <c:ser>
          <c:idx val="0"/>
          <c:order val="0"/>
          <c:tx>
            <c:strRef>
              <c:f>'Ashwbn 2004-14'!$X$34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5.8281523742534702E-2"/>
                  <c:y val="-2.64526829979585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218981002064602E-2"/>
                  <c:y val="0.147667687372412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8904606527162E-2"/>
                  <c:y val="3.84758675998833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0671460112151"/>
                  <c:y val="0.122628681831438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18338576164332"/>
                  <c:y val="8.03656313794108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4058407091173206E-2"/>
                  <c:y val="5.77595508894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2004-14'!$V$35:$V$41,'Ashwbn 2004-14'!$V$43,'Ashwbn 2004-14'!$V$45,'Ashwbn 2004-14'!$V$52:$V$54,'Ashwbn 2004-14'!$V$56)</c:f>
              <c:strCache>
                <c:ptCount val="13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Caddisfly</c:v>
                </c:pt>
                <c:pt idx="8">
                  <c:v>Mayfly</c:v>
                </c:pt>
                <c:pt idx="9">
                  <c:v>Fingernail Clam</c:v>
                </c:pt>
                <c:pt idx="10">
                  <c:v>Tubifex</c:v>
                </c:pt>
                <c:pt idx="11">
                  <c:v>Blood Worm</c:v>
                </c:pt>
                <c:pt idx="12">
                  <c:v>Threadworm</c:v>
                </c:pt>
              </c:strCache>
            </c:strRef>
          </c:cat>
          <c:val>
            <c:numRef>
              <c:f>('Ashwbn 2004-14'!$X$35:$X$41,'Ashwbn 2004-14'!$X$43,'Ashwbn 2004-14'!$X$45,'Ashwbn 2004-14'!$X$52:$X$54,'Ashwbn 2004-14'!$X$56)</c:f>
              <c:numCache>
                <c:formatCode>0%</c:formatCode>
                <c:ptCount val="13"/>
                <c:pt idx="0">
                  <c:v>2.4390243902439025E-2</c:v>
                </c:pt>
                <c:pt idx="1">
                  <c:v>2.4390243902439025E-2</c:v>
                </c:pt>
                <c:pt idx="2">
                  <c:v>0.14634146341463414</c:v>
                </c:pt>
                <c:pt idx="3">
                  <c:v>0.2073170731707317</c:v>
                </c:pt>
                <c:pt idx="4">
                  <c:v>1.2195121951219513E-2</c:v>
                </c:pt>
                <c:pt idx="5">
                  <c:v>3.6585365853658534E-2</c:v>
                </c:pt>
                <c:pt idx="6">
                  <c:v>2.4390243902439025E-2</c:v>
                </c:pt>
                <c:pt idx="7">
                  <c:v>1.2195121951219513E-2</c:v>
                </c:pt>
                <c:pt idx="8">
                  <c:v>1.2195121951219513E-2</c:v>
                </c:pt>
                <c:pt idx="9">
                  <c:v>2.4390243902439025E-2</c:v>
                </c:pt>
                <c:pt idx="10">
                  <c:v>1.2195121951219513E-2</c:v>
                </c:pt>
                <c:pt idx="11">
                  <c:v>0.36585365853658536</c:v>
                </c:pt>
                <c:pt idx="12">
                  <c:v>9.7560975609756101E-2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702669610467395"/>
          <c:y val="0.12587051618547701"/>
          <c:w val="0.27312218727001603"/>
          <c:h val="0.8221011956838729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Creamery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24,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9101399825021899"/>
          <c:y val="0.479238845144357"/>
          <c:w val="0.29977449693788299"/>
          <c:h val="0.49962416156313799"/>
        </c:manualLayout>
      </c:layout>
      <c:pieChart>
        <c:varyColors val="1"/>
        <c:ser>
          <c:idx val="0"/>
          <c:order val="0"/>
          <c:tx>
            <c:strRef>
              <c:f>'Ashwbn 2004-14'!$AD$4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5.2647637795275599E-2"/>
                  <c:y val="0.1134357684456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468745511288699"/>
                  <c:y val="-3.457494896471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2004-14'!$AB$6:$AB$10,'Ashwbn 2004-14'!$AB$13:$AB$14,'Ashwbn 2004-14'!$AB$17,'Ashwbn 2004-14'!$AB$23:$AB$24,'Ashwbn 2004-14'!$AB$27,'Ashwbn 2004-14'!$AB$29)</c:f>
              <c:strCache>
                <c:ptCount val="12"/>
                <c:pt idx="0">
                  <c:v>Scud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Pouch Snail</c:v>
                </c:pt>
                <c:pt idx="4">
                  <c:v>Leech</c:v>
                </c:pt>
                <c:pt idx="5">
                  <c:v>Caddisfly</c:v>
                </c:pt>
                <c:pt idx="6">
                  <c:v>Fingernail Clam</c:v>
                </c:pt>
                <c:pt idx="7">
                  <c:v>Water Strider</c:v>
                </c:pt>
                <c:pt idx="8">
                  <c:v>Tubifex</c:v>
                </c:pt>
                <c:pt idx="9">
                  <c:v>Blood Worm</c:v>
                </c:pt>
                <c:pt idx="10">
                  <c:v>Planaria</c:v>
                </c:pt>
                <c:pt idx="11">
                  <c:v>Water Mite</c:v>
                </c:pt>
              </c:strCache>
            </c:strRef>
          </c:cat>
          <c:val>
            <c:numRef>
              <c:f>('Ashwbn 2004-14'!$AD$6:$AD$10,'Ashwbn 2004-14'!$AD$13:$AD$14,'Ashwbn 2004-14'!$AD$17,'Ashwbn 2004-14'!$AD$23:$AD$24,'Ashwbn 2004-14'!$AD$27,'Ashwbn 2004-14'!$AD$29)</c:f>
              <c:numCache>
                <c:formatCode>0%</c:formatCode>
                <c:ptCount val="12"/>
                <c:pt idx="0">
                  <c:v>2.7472527472527472E-2</c:v>
                </c:pt>
                <c:pt idx="1">
                  <c:v>0.67032967032967028</c:v>
                </c:pt>
                <c:pt idx="2">
                  <c:v>4.3956043956043959E-2</c:v>
                </c:pt>
                <c:pt idx="3">
                  <c:v>2.197802197802198E-2</c:v>
                </c:pt>
                <c:pt idx="4">
                  <c:v>1.098901098901099E-2</c:v>
                </c:pt>
                <c:pt idx="5">
                  <c:v>2.197802197802198E-2</c:v>
                </c:pt>
                <c:pt idx="6">
                  <c:v>5.4945054945054949E-3</c:v>
                </c:pt>
                <c:pt idx="7">
                  <c:v>1.6483516483516484E-2</c:v>
                </c:pt>
                <c:pt idx="8">
                  <c:v>7.6923076923076927E-2</c:v>
                </c:pt>
                <c:pt idx="9">
                  <c:v>8.7912087912087919E-2</c:v>
                </c:pt>
                <c:pt idx="10">
                  <c:v>5.4945054945054949E-3</c:v>
                </c:pt>
                <c:pt idx="11">
                  <c:v>1.098901098901099E-2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956490513312699"/>
          <c:y val="0.111981627296588"/>
          <c:w val="0.27380159569606"/>
          <c:h val="0.8406197142023910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Little Rapids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May 24, 2010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454094292804001"/>
          <c:y val="0.493127734033246"/>
          <c:w val="0.327274835062491"/>
          <c:h val="0.45795749489647097"/>
        </c:manualLayout>
      </c:layout>
      <c:pieChart>
        <c:varyColors val="1"/>
        <c:ser>
          <c:idx val="0"/>
          <c:order val="0"/>
          <c:tx>
            <c:strRef>
              <c:f>'Ashwbn 2004-14'!$AD$34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63855336941443"/>
                  <c:y val="-9.1097987751531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337749034472"/>
                  <c:y val="0.1072087343248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5108862012596"/>
                  <c:y val="-9.37190142898803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8574926893444"/>
                  <c:y val="-8.50131233595800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1503422494024494E-2"/>
                  <c:y val="-0.156699839603382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123861068234902E-2"/>
                  <c:y val="-0.2705781568970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5888396084484499"/>
                  <c:y val="-0.1695621901428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44914844701484"/>
                  <c:y val="-0.161917468649752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205505167933413"/>
                  <c:y val="-8.91943715368912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2004-14'!$AB$35,'Ashwbn 2004-14'!$AB$37,'Ashwbn 2004-14'!$AB$39:$AB$41,'Ashwbn 2004-14'!$AB$46:$AB$47,'Ashwbn 2004-14'!$AB$54,'Ashwbn 2004-14'!$AB$56:$AB$57)</c:f>
              <c:strCache>
                <c:ptCount val="10"/>
                <c:pt idx="0">
                  <c:v>Blackfly </c:v>
                </c:pt>
                <c:pt idx="1">
                  <c:v>Aquatic Sowbug</c:v>
                </c:pt>
                <c:pt idx="2">
                  <c:v>Pouch Snails</c:v>
                </c:pt>
                <c:pt idx="3">
                  <c:v>Leech</c:v>
                </c:pt>
                <c:pt idx="4">
                  <c:v>Crayfish</c:v>
                </c:pt>
                <c:pt idx="5">
                  <c:v>Riffle Beetle</c:v>
                </c:pt>
                <c:pt idx="6">
                  <c:v>Water Strider</c:v>
                </c:pt>
                <c:pt idx="7">
                  <c:v>Blood Worm</c:v>
                </c:pt>
                <c:pt idx="8">
                  <c:v>Seed Shrimp</c:v>
                </c:pt>
                <c:pt idx="9">
                  <c:v>Planaria</c:v>
                </c:pt>
              </c:strCache>
            </c:strRef>
          </c:cat>
          <c:val>
            <c:numRef>
              <c:f>('Ashwbn 2004-14'!$AD$35,'Ashwbn 2004-14'!$AD$37,'Ashwbn 2004-14'!$AD$39:$AD$41,'Ashwbn 2004-14'!$AD$46:$AD$47,'Ashwbn 2004-14'!$AD$54,'Ashwbn 2004-14'!$AD$56:$AD$57)</c:f>
              <c:numCache>
                <c:formatCode>0%</c:formatCode>
                <c:ptCount val="10"/>
                <c:pt idx="0">
                  <c:v>4.2643923240938165E-3</c:v>
                </c:pt>
                <c:pt idx="1">
                  <c:v>0.91613361762615497</c:v>
                </c:pt>
                <c:pt idx="2">
                  <c:v>7.1073205401563609E-4</c:v>
                </c:pt>
                <c:pt idx="3">
                  <c:v>1.4214641080312722E-3</c:v>
                </c:pt>
                <c:pt idx="4">
                  <c:v>7.1073205401563609E-4</c:v>
                </c:pt>
                <c:pt idx="5">
                  <c:v>4.9751243781094526E-3</c:v>
                </c:pt>
                <c:pt idx="6">
                  <c:v>4.2643923240938165E-3</c:v>
                </c:pt>
                <c:pt idx="7">
                  <c:v>3.482587064676617E-2</c:v>
                </c:pt>
                <c:pt idx="8">
                  <c:v>1.5636105188343994E-2</c:v>
                </c:pt>
                <c:pt idx="9">
                  <c:v>1.7057569296375266E-2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702669610467395"/>
          <c:y val="0.111981627296588"/>
          <c:w val="0.27312218727001603"/>
          <c:h val="0.8359900845727620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Preserve Bridge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ay 24, 2010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00909842845299"/>
          <c:y val="0.46997958588509797"/>
          <c:w val="0.33389187393759401"/>
          <c:h val="0.467216754155731"/>
        </c:manualLayout>
      </c:layout>
      <c:pieChart>
        <c:varyColors val="1"/>
        <c:ser>
          <c:idx val="0"/>
          <c:order val="0"/>
          <c:tx>
            <c:strRef>
              <c:f>'Ashwbn 2004-14'!$AD$62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-7.6587275225832502E-2"/>
                  <c:y val="0.1290620443277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0896947434921"/>
                  <c:y val="8.574766695829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4292999355229E-2"/>
                  <c:y val="2.146580635753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640511127176099"/>
                  <c:y val="-4.24580781568971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340940322906301"/>
                  <c:y val="-0.11054826480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120259471288199"/>
                  <c:y val="-0.231564596092154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85402134906834E-2"/>
                  <c:y val="-0.242477398658500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6661130758159"/>
                  <c:y val="-0.164186351706036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31275746859185999"/>
                  <c:y val="-0.115630650335374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23448805871971"/>
                  <c:y val="-4.36883931175270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2004-14'!$AB$63,'Ashwbn 2004-14'!$AB$65,'Ashwbn 2004-14'!$AB$67:$AB$69,'Ashwbn 2004-14'!$AB$71:$AB$72,'Ashwbn 2004-14'!$AB$75:$AB$76,'Ashwbn 2004-14'!$AB$82,'Ashwbn 2004-14'!$AB$85)</c:f>
              <c:strCache>
                <c:ptCount val="11"/>
                <c:pt idx="0">
                  <c:v>Blackfly </c:v>
                </c:pt>
                <c:pt idx="1">
                  <c:v>Aquatic Sowbug</c:v>
                </c:pt>
                <c:pt idx="2">
                  <c:v>Pouch Snails</c:v>
                </c:pt>
                <c:pt idx="3">
                  <c:v>Leech</c:v>
                </c:pt>
                <c:pt idx="4">
                  <c:v>Crayfish</c:v>
                </c:pt>
                <c:pt idx="5">
                  <c:v>Caddisfly</c:v>
                </c:pt>
                <c:pt idx="6">
                  <c:v>Fingernail Clam</c:v>
                </c:pt>
                <c:pt idx="7">
                  <c:v>Water Strider</c:v>
                </c:pt>
                <c:pt idx="8">
                  <c:v>Damselfly Larva</c:v>
                </c:pt>
                <c:pt idx="9">
                  <c:v>Blood Worm</c:v>
                </c:pt>
                <c:pt idx="10">
                  <c:v>Planaria</c:v>
                </c:pt>
              </c:strCache>
            </c:strRef>
          </c:cat>
          <c:val>
            <c:numRef>
              <c:f>('Ashwbn 2004-14'!$AD$63,'Ashwbn 2004-14'!$AD$65,'Ashwbn 2004-14'!$AD$67:$AD$69,'Ashwbn 2004-14'!$AD$71:$AD$72,'Ashwbn 2004-14'!$AD$75:$AD$76,'Ashwbn 2004-14'!$AD$82,'Ashwbn 2004-14'!$AD$85)</c:f>
              <c:numCache>
                <c:formatCode>0%</c:formatCode>
                <c:ptCount val="11"/>
                <c:pt idx="0">
                  <c:v>0.80612244897959184</c:v>
                </c:pt>
                <c:pt idx="1">
                  <c:v>8.673469387755102E-2</c:v>
                </c:pt>
                <c:pt idx="2">
                  <c:v>1.020408163265306E-2</c:v>
                </c:pt>
                <c:pt idx="3">
                  <c:v>5.1020408163265302E-3</c:v>
                </c:pt>
                <c:pt idx="4">
                  <c:v>2.5510204081632651E-3</c:v>
                </c:pt>
                <c:pt idx="5">
                  <c:v>2.5510204081632651E-3</c:v>
                </c:pt>
                <c:pt idx="6">
                  <c:v>7.6530612244897957E-3</c:v>
                </c:pt>
                <c:pt idx="7">
                  <c:v>1.020408163265306E-2</c:v>
                </c:pt>
                <c:pt idx="8">
                  <c:v>1.020408163265306E-2</c:v>
                </c:pt>
                <c:pt idx="9">
                  <c:v>2.5510204081632654E-2</c:v>
                </c:pt>
                <c:pt idx="10">
                  <c:v>3.3163265306122451E-2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132308213334405"/>
          <c:y val="0.111640784485273"/>
          <c:w val="0.27201031632832501"/>
          <c:h val="0.8883592155147269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- Creamery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20, 2011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69160432252701"/>
          <c:y val="0.31257217847768998"/>
          <c:w val="0.31560704537867901"/>
          <c:h val="0.43943897637795298"/>
        </c:manualLayout>
      </c:layout>
      <c:pieChart>
        <c:varyColors val="1"/>
        <c:ser>
          <c:idx val="0"/>
          <c:order val="0"/>
          <c:tx>
            <c:strRef>
              <c:f>'Ashwbn 2004-14'!$AJ$4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1701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4"/>
              <c:layout>
                <c:manualLayout>
                  <c:x val="7.0451823197910698E-2"/>
                  <c:y val="0.139024861475648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2004-14'!$AH$5,'Ashwbn 2004-14'!$AH$7:$AH$8,'Ashwbn 2004-14'!$AH$10,'Ashwbn 2004-14'!$AH$13:$AH$14,'Ashwbn 2004-14'!$AH$23:$AH$24,'Ashwbn 2004-14'!$AH$28)</c:f>
              <c:strCache>
                <c:ptCount val="9"/>
                <c:pt idx="0">
                  <c:v>Blackfly 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Leech</c:v>
                </c:pt>
                <c:pt idx="4">
                  <c:v>Caddisfly</c:v>
                </c:pt>
                <c:pt idx="5">
                  <c:v>Fingernail Clam</c:v>
                </c:pt>
                <c:pt idx="6">
                  <c:v>Tubifex</c:v>
                </c:pt>
                <c:pt idx="7">
                  <c:v>Blood Worm</c:v>
                </c:pt>
                <c:pt idx="8">
                  <c:v>Dobsonfly Larva</c:v>
                </c:pt>
              </c:strCache>
            </c:strRef>
          </c:cat>
          <c:val>
            <c:numRef>
              <c:f>('Ashwbn 2004-14'!$AJ$5,'Ashwbn 2004-14'!$AJ$7:$AJ$8,'Ashwbn 2004-14'!$AJ$10,'Ashwbn 2004-14'!$AJ$13:$AJ$14,'Ashwbn 2004-14'!$AJ$23:$AJ$24,'Ashwbn 2004-14'!$AJ$28)</c:f>
              <c:numCache>
                <c:formatCode>0%</c:formatCode>
                <c:ptCount val="9"/>
                <c:pt idx="0">
                  <c:v>3.9473684210526314E-2</c:v>
                </c:pt>
                <c:pt idx="1">
                  <c:v>0.36842105263157893</c:v>
                </c:pt>
                <c:pt idx="2">
                  <c:v>2.6315789473684209E-2</c:v>
                </c:pt>
                <c:pt idx="3">
                  <c:v>1.3157894736842105E-2</c:v>
                </c:pt>
                <c:pt idx="4">
                  <c:v>1.3157894736842105E-2</c:v>
                </c:pt>
                <c:pt idx="5">
                  <c:v>5.2631578947368418E-2</c:v>
                </c:pt>
                <c:pt idx="6">
                  <c:v>6.5789473684210523E-2</c:v>
                </c:pt>
                <c:pt idx="7">
                  <c:v>0.40789473684210525</c:v>
                </c:pt>
                <c:pt idx="8">
                  <c:v>1.3157894736842105E-2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13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Apple Creek - Below Campground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Macroinvertebrates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July 17, 2007</a:t>
            </a:r>
          </a:p>
        </c:rich>
      </c:tx>
      <c:layout>
        <c:manualLayout>
          <c:xMode val="edge"/>
          <c:yMode val="edge"/>
          <c:x val="0.18377700255822499"/>
          <c:y val="3.37124146126685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2923915418901"/>
          <c:y val="0.32464780664631898"/>
          <c:w val="0.34146394442494499"/>
          <c:h val="0.440825873964452"/>
        </c:manualLayout>
      </c:layout>
      <c:pieChart>
        <c:varyColors val="1"/>
        <c:ser>
          <c:idx val="1"/>
          <c:order val="0"/>
          <c:tx>
            <c:strRef>
              <c:f>'Apple Cr 2004-14'!$W$4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DD080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33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1170744952087"/>
                  <c:y val="0.143936323920421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'Apple Cr 2004-14'!$U$5:$U$22</c:f>
              <c:strCache>
                <c:ptCount val="18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Blood Worm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Planaria</c:v>
                </c:pt>
              </c:strCache>
            </c:strRef>
          </c:cat>
          <c:val>
            <c:numRef>
              <c:f>'Apple Cr 2004-14'!$W$5:$W$22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0.25531914893617019</c:v>
                </c:pt>
                <c:pt idx="3">
                  <c:v>0</c:v>
                </c:pt>
                <c:pt idx="4">
                  <c:v>6.3829787234042548E-2</c:v>
                </c:pt>
                <c:pt idx="5">
                  <c:v>2.1276595744680851E-2</c:v>
                </c:pt>
                <c:pt idx="6">
                  <c:v>0</c:v>
                </c:pt>
                <c:pt idx="7">
                  <c:v>0</c:v>
                </c:pt>
                <c:pt idx="8">
                  <c:v>0.22340425531914893</c:v>
                </c:pt>
                <c:pt idx="9">
                  <c:v>0</c:v>
                </c:pt>
                <c:pt idx="10">
                  <c:v>0</c:v>
                </c:pt>
                <c:pt idx="11">
                  <c:v>1.0638297872340425E-2</c:v>
                </c:pt>
                <c:pt idx="12">
                  <c:v>1.0638297872340425E-2</c:v>
                </c:pt>
                <c:pt idx="13">
                  <c:v>5.3191489361702128E-2</c:v>
                </c:pt>
                <c:pt idx="14">
                  <c:v>0</c:v>
                </c:pt>
                <c:pt idx="15">
                  <c:v>0</c:v>
                </c:pt>
                <c:pt idx="16">
                  <c:v>3.1914893617021274E-2</c:v>
                </c:pt>
                <c:pt idx="17">
                  <c:v>0.32978723404255317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5"/>
      </c:pie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69812578490979804"/>
          <c:y val="0.318297297528363"/>
          <c:w val="0.28983554270905998"/>
          <c:h val="0.65283404720989902"/>
        </c:manualLayout>
      </c:layout>
      <c:overlay val="1"/>
      <c:spPr>
        <a:ln w="3175">
          <a:solidFill>
            <a:srgbClr val="000000"/>
          </a:solidFill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Little Rapids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(Original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Site)</a:t>
            </a:r>
            <a:endParaRPr lang="en-US" sz="1100"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May 20,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26793253087801"/>
          <c:y val="0.35821741032370902"/>
          <c:w val="0.338653628396201"/>
          <c:h val="0.47152814231554402"/>
        </c:manualLayout>
      </c:layout>
      <c:pieChart>
        <c:varyColors val="1"/>
        <c:ser>
          <c:idx val="0"/>
          <c:order val="0"/>
          <c:tx>
            <c:strRef>
              <c:f>'Ashwbn 2004-14'!$AJ$34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008D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2004-14'!$AH$37:$AH$41,'Ashwbn 2004-14'!$AH$44,'Ashwbn 2004-14'!$AH$48:$AH$49,'Ashwbn 2004-14'!$AH$54)</c:f>
              <c:strCache>
                <c:ptCount val="9"/>
                <c:pt idx="0">
                  <c:v>Aquatic Sowbug</c:v>
                </c:pt>
                <c:pt idx="1">
                  <c:v>Midge Larva</c:v>
                </c:pt>
                <c:pt idx="2">
                  <c:v>Orb Snail</c:v>
                </c:pt>
                <c:pt idx="3">
                  <c:v>Leech</c:v>
                </c:pt>
                <c:pt idx="4">
                  <c:v>Crayfish</c:v>
                </c:pt>
                <c:pt idx="5">
                  <c:v>Fingernail Clam</c:v>
                </c:pt>
                <c:pt idx="6">
                  <c:v>Damselfly Larva</c:v>
                </c:pt>
                <c:pt idx="7">
                  <c:v>Dobsonfly Larva</c:v>
                </c:pt>
                <c:pt idx="8">
                  <c:v>Blood Worm</c:v>
                </c:pt>
              </c:strCache>
            </c:strRef>
          </c:cat>
          <c:val>
            <c:numRef>
              <c:f>('Ashwbn 2004-14'!$AJ$37:$AJ$41,'Ashwbn 2004-14'!$AJ$44,'Ashwbn 2004-14'!$AJ$48:$AJ$49,'Ashwbn 2004-14'!$AJ$54)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0.10526315789473684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0.10526315789473684</c:v>
                </c:pt>
                <c:pt idx="5">
                  <c:v>5.2631578947368418E-2</c:v>
                </c:pt>
                <c:pt idx="6">
                  <c:v>5.2631578947368418E-2</c:v>
                </c:pt>
                <c:pt idx="7">
                  <c:v>5.2631578947368418E-2</c:v>
                </c:pt>
                <c:pt idx="8">
                  <c:v>0.36842105263157893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412413847271605"/>
          <c:y val="0.26229658792650901"/>
          <c:w val="0.26920912940745201"/>
          <c:h val="0.6772586759988340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Creek - Little Rapids Road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(Site 2)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 baseline="0">
                <a:latin typeface="Arial" pitchFamily="34" charset="0"/>
                <a:cs typeface="Arial" pitchFamily="34" charset="0"/>
              </a:rPr>
              <a:t>May 20, 2011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1643659879173"/>
          <c:y val="0.42766185476815399"/>
          <c:w val="0.30872844136378202"/>
          <c:h val="0.429861475648877"/>
        </c:manualLayout>
      </c:layout>
      <c:pieChart>
        <c:varyColors val="1"/>
        <c:ser>
          <c:idx val="0"/>
          <c:order val="0"/>
          <c:tx>
            <c:strRef>
              <c:f>'Ashwbn 2004-14'!$AJ$62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2004-14'!$AH$65,'Ashwbn 2004-14'!$AH$68,'Ashwbn 2004-14'!$AH$72,'Ashwbn 2004-14'!$AH$74,'Ashwbn 2004-14'!$AH$78,'Ashwbn 2004-14'!$AH$82)</c:f>
              <c:strCache>
                <c:ptCount val="6"/>
                <c:pt idx="0">
                  <c:v>Aquatic Sowbug</c:v>
                </c:pt>
                <c:pt idx="1">
                  <c:v>Leech</c:v>
                </c:pt>
                <c:pt idx="2">
                  <c:v>Fingernail Clam</c:v>
                </c:pt>
                <c:pt idx="3">
                  <c:v>Riffle Beetle</c:v>
                </c:pt>
                <c:pt idx="4">
                  <c:v>Cranefly larva</c:v>
                </c:pt>
                <c:pt idx="5">
                  <c:v>Blood Worm</c:v>
                </c:pt>
              </c:strCache>
            </c:strRef>
          </c:cat>
          <c:val>
            <c:numRef>
              <c:f>('Ashwbn 2004-14'!$AJ$65,'Ashwbn 2004-14'!$AJ$68,'Ashwbn 2004-14'!$AJ$72,'Ashwbn 2004-14'!$AJ$74,'Ashwbn 2004-14'!$AJ$78,'Ashwbn 2004-14'!$AJ$82)</c:f>
              <c:numCache>
                <c:formatCode>0%</c:formatCode>
                <c:ptCount val="6"/>
                <c:pt idx="0">
                  <c:v>0.62068965517241381</c:v>
                </c:pt>
                <c:pt idx="1">
                  <c:v>3.4482758620689655E-2</c:v>
                </c:pt>
                <c:pt idx="2">
                  <c:v>3.4482758620689655E-2</c:v>
                </c:pt>
                <c:pt idx="3">
                  <c:v>0.10344827586206896</c:v>
                </c:pt>
                <c:pt idx="4">
                  <c:v>3.4482758620689655E-2</c:v>
                </c:pt>
                <c:pt idx="5">
                  <c:v>0.17241379310344829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Ashwaubenon Creek - Creamery</a:t>
            </a:r>
            <a:r>
              <a:rPr lang="en-US" sz="1100" baseline="0"/>
              <a:t> Road</a:t>
            </a:r>
          </a:p>
          <a:p>
            <a:pPr>
              <a:defRPr/>
            </a:pPr>
            <a:r>
              <a:rPr lang="en-US" sz="1100" baseline="0"/>
              <a:t>Macroinvertebrates</a:t>
            </a:r>
          </a:p>
          <a:p>
            <a:pPr>
              <a:defRPr/>
            </a:pPr>
            <a:r>
              <a:rPr lang="en-US" sz="1100" baseline="0"/>
              <a:t>September 3, 2012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326099162978"/>
          <c:y val="0.29495078740157499"/>
          <c:w val="0.321297710920463"/>
          <c:h val="0.44847805482648001"/>
        </c:manualLayout>
      </c:layout>
      <c:pieChart>
        <c:varyColors val="1"/>
        <c:ser>
          <c:idx val="0"/>
          <c:order val="0"/>
          <c:tx>
            <c:strRef>
              <c:f>'Ashwbn 2004-14'!$AP$4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5B331B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2004-14'!$AN$7,'Ashwbn 2004-14'!$AN$10,'Ashwbn 2004-14'!$AN$14,'Ashwbn 2004-14'!$AN$16,'Ashwbn 2004-14'!$AN$18,'Ashwbn 2004-14'!$AN$27,'Ashwbn 2004-14'!$AN$29)</c:f>
              <c:strCache>
                <c:ptCount val="7"/>
                <c:pt idx="0">
                  <c:v>Aquatic Sowbug</c:v>
                </c:pt>
                <c:pt idx="1">
                  <c:v>Leech</c:v>
                </c:pt>
                <c:pt idx="2">
                  <c:v>Fingernail Clam</c:v>
                </c:pt>
                <c:pt idx="3">
                  <c:v>Riffle Beetle</c:v>
                </c:pt>
                <c:pt idx="4">
                  <c:v>Damselfly Larva</c:v>
                </c:pt>
                <c:pt idx="5">
                  <c:v>Planaria</c:v>
                </c:pt>
                <c:pt idx="6">
                  <c:v>Water Mite</c:v>
                </c:pt>
              </c:strCache>
            </c:strRef>
          </c:cat>
          <c:val>
            <c:numRef>
              <c:f>('Ashwbn 2004-14'!$AP$7,'Ashwbn 2004-14'!$AP$10,'Ashwbn 2004-14'!$AP$14,'Ashwbn 2004-14'!$AP$16,'Ashwbn 2004-14'!$AP$18,'Ashwbn 2004-14'!$AP$27,'Ashwbn 2004-14'!$AP$29)</c:f>
              <c:numCache>
                <c:formatCode>0%</c:formatCode>
                <c:ptCount val="7"/>
                <c:pt idx="0">
                  <c:v>0.52358490566037741</c:v>
                </c:pt>
                <c:pt idx="1">
                  <c:v>4.7169811320754715E-3</c:v>
                </c:pt>
                <c:pt idx="2">
                  <c:v>4.7169811320754715E-3</c:v>
                </c:pt>
                <c:pt idx="3">
                  <c:v>9.433962264150943E-3</c:v>
                </c:pt>
                <c:pt idx="4">
                  <c:v>1.4150943396226415E-2</c:v>
                </c:pt>
                <c:pt idx="5">
                  <c:v>0.43867924528301888</c:v>
                </c:pt>
                <c:pt idx="6">
                  <c:v>4.7169811320754715E-3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Little Rapids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September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4, 2012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529715963722399"/>
          <c:y val="0.40516477107028298"/>
          <c:w val="0.32646474883708798"/>
          <c:h val="0.45795749489647097"/>
        </c:manualLayout>
      </c:layout>
      <c:pieChart>
        <c:varyColors val="1"/>
        <c:ser>
          <c:idx val="0"/>
          <c:order val="0"/>
          <c:tx>
            <c:strRef>
              <c:f>'Ashwbn 2004-14'!$AP$34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2.91057924690107E-2"/>
                  <c:y val="5.6085958005249299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5892388451443599E-2"/>
                  <c:y val="-1.145450568678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2004-14'!$AN$37,'Ashwbn 2004-14'!$AN$39,'Ashwbn 2004-14'!$AN$46:$AN$47,'Ashwbn 2004-14'!$AN$50,'Ashwbn 2004-14'!$AN$52,'Ashwbn 2004-14'!$AN$54,'Ashwbn 2004-14'!$AN$56)</c:f>
              <c:strCache>
                <c:ptCount val="8"/>
                <c:pt idx="0">
                  <c:v>Aquatic Sowbug</c:v>
                </c:pt>
                <c:pt idx="1">
                  <c:v>Pouch Snail</c:v>
                </c:pt>
                <c:pt idx="2">
                  <c:v>Riffle Beetle</c:v>
                </c:pt>
                <c:pt idx="3">
                  <c:v>Water Strider</c:v>
                </c:pt>
                <c:pt idx="4">
                  <c:v>Cranefly larva</c:v>
                </c:pt>
                <c:pt idx="5">
                  <c:v>Orb/Gilled Snail</c:v>
                </c:pt>
                <c:pt idx="6">
                  <c:v>Blood Worm</c:v>
                </c:pt>
                <c:pt idx="7">
                  <c:v>Threadworm</c:v>
                </c:pt>
              </c:strCache>
            </c:strRef>
          </c:cat>
          <c:val>
            <c:numRef>
              <c:f>('Ashwbn 2004-14'!$AP$37,'Ashwbn 2004-14'!$AP$39,'Ashwbn 2004-14'!$AP$46:$AP$47,'Ashwbn 2004-14'!$AP$50,'Ashwbn 2004-14'!$AP$52,'Ashwbn 2004-14'!$AP$54,'Ashwbn 2004-14'!$AP$56)</c:f>
              <c:numCache>
                <c:formatCode>0%</c:formatCode>
                <c:ptCount val="8"/>
                <c:pt idx="0">
                  <c:v>0.34951456310679613</c:v>
                </c:pt>
                <c:pt idx="1">
                  <c:v>9.7087378640776698E-2</c:v>
                </c:pt>
                <c:pt idx="2">
                  <c:v>0.3300970873786408</c:v>
                </c:pt>
                <c:pt idx="3">
                  <c:v>9.7087378640776691E-3</c:v>
                </c:pt>
                <c:pt idx="4">
                  <c:v>1.9417475728155338E-2</c:v>
                </c:pt>
                <c:pt idx="5">
                  <c:v>9.7087378640776698E-2</c:v>
                </c:pt>
                <c:pt idx="6">
                  <c:v>4.8543689320388349E-2</c:v>
                </c:pt>
                <c:pt idx="7">
                  <c:v>4.8543689320388349E-2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Ashwaubenon Creek - Little Rapids Road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itchFamily="34" charset="0"/>
                <a:cs typeface="Arial" pitchFamily="34" charset="0"/>
              </a:rPr>
              <a:t>August</a:t>
            </a:r>
            <a:r>
              <a:rPr lang="en-US" sz="1100" baseline="0">
                <a:latin typeface="Arial" pitchFamily="34" charset="0"/>
                <a:cs typeface="Arial" pitchFamily="34" charset="0"/>
              </a:rPr>
              <a:t> 4, 2006</a:t>
            </a:r>
            <a:endParaRPr lang="en-US" sz="11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7545735887492"/>
          <c:y val="0.44220180810732002"/>
          <c:w val="0.361256447421684"/>
          <c:h val="0.50425379119276703"/>
        </c:manualLayout>
      </c:layout>
      <c:pieChart>
        <c:varyColors val="1"/>
        <c:ser>
          <c:idx val="0"/>
          <c:order val="0"/>
          <c:tx>
            <c:strRef>
              <c:f>'Ashwbn 2004-14'!$E$34</c:f>
              <c:strCache>
                <c:ptCount val="1"/>
                <c:pt idx="0">
                  <c:v>Percent of Sample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00EC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('Ashwbn 2004-14'!$C$35,'Ashwbn 2004-14'!$C$37:$C$40,'Ashwbn 2004-14'!$C$42:$C$45)</c:f>
              <c:strCache>
                <c:ptCount val="9"/>
                <c:pt idx="0">
                  <c:v>Blackfly </c:v>
                </c:pt>
                <c:pt idx="1">
                  <c:v>Aquatic Sowbug</c:v>
                </c:pt>
                <c:pt idx="2">
                  <c:v>Midge Larva</c:v>
                </c:pt>
                <c:pt idx="3">
                  <c:v>Snails</c:v>
                </c:pt>
                <c:pt idx="4">
                  <c:v>Leech</c:v>
                </c:pt>
                <c:pt idx="5">
                  <c:v>Stonefly</c:v>
                </c:pt>
                <c:pt idx="6">
                  <c:v>Mayfly</c:v>
                </c:pt>
                <c:pt idx="7">
                  <c:v>Riffle Beetle</c:v>
                </c:pt>
                <c:pt idx="8">
                  <c:v>Damselfly Larva</c:v>
                </c:pt>
              </c:strCache>
            </c:strRef>
          </c:cat>
          <c:val>
            <c:numRef>
              <c:f>('Ashwbn 2004-14'!$E$35,'Ashwbn 2004-14'!$E$37:$E$40,'Ashwbn 2004-14'!$E$42:$E$45)</c:f>
              <c:numCache>
                <c:formatCode>0%</c:formatCode>
                <c:ptCount val="9"/>
                <c:pt idx="0">
                  <c:v>4.6511627906976744E-2</c:v>
                </c:pt>
                <c:pt idx="1">
                  <c:v>6.9767441860465115E-2</c:v>
                </c:pt>
                <c:pt idx="2">
                  <c:v>0.13953488372093023</c:v>
                </c:pt>
                <c:pt idx="3">
                  <c:v>2.3255813953488372E-2</c:v>
                </c:pt>
                <c:pt idx="4">
                  <c:v>0.58139534883720934</c:v>
                </c:pt>
                <c:pt idx="5">
                  <c:v>4.6511627906976744E-2</c:v>
                </c:pt>
                <c:pt idx="6">
                  <c:v>2.3255813953488372E-2</c:v>
                </c:pt>
                <c:pt idx="7">
                  <c:v>2.3255813953488372E-2</c:v>
                </c:pt>
                <c:pt idx="8">
                  <c:v>4.6511627906976744E-2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3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Ashwaubenon Creek - Creamery Road</a:t>
            </a:r>
          </a:p>
          <a:p>
            <a:pPr>
              <a:defRPr sz="1050"/>
            </a:pPr>
            <a:r>
              <a:rPr lang="en-US" sz="1050"/>
              <a:t>Macroinvertebrates</a:t>
            </a:r>
          </a:p>
          <a:p>
            <a:pPr>
              <a:defRPr sz="1050"/>
            </a:pPr>
            <a:r>
              <a:rPr lang="en-US" sz="1050"/>
              <a:t>May 30,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876332516004801"/>
          <c:y val="0.37194739244550901"/>
          <c:w val="0.40378627750411999"/>
          <c:h val="0.553011525733196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chemeClr val="accent1"/>
              </a:solidFill>
            </c:spPr>
          </c:dPt>
          <c:dPt>
            <c:idx val="6"/>
            <c:bubble3D val="0"/>
            <c:spPr>
              <a:solidFill>
                <a:srgbClr val="008D00"/>
              </a:solidFill>
            </c:spPr>
          </c:dPt>
          <c:dPt>
            <c:idx val="8"/>
            <c:bubble3D val="0"/>
            <c:spPr>
              <a:solidFill>
                <a:srgbClr val="170199"/>
              </a:solidFill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chemeClr val="accent6"/>
              </a:solidFill>
            </c:spPr>
          </c:dPt>
          <c:dPt>
            <c:idx val="13"/>
            <c:bubble3D val="0"/>
            <c:spPr>
              <a:solidFill>
                <a:srgbClr val="5B331B"/>
              </a:solidFill>
            </c:spPr>
          </c:dPt>
          <c:dPt>
            <c:idx val="18"/>
            <c:bubble3D val="0"/>
            <c:spPr>
              <a:solidFill>
                <a:srgbClr val="00EC00"/>
              </a:solidFill>
            </c:spPr>
          </c:dPt>
          <c:dPt>
            <c:idx val="2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2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2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dLbl>
              <c:idx val="18"/>
              <c:layout>
                <c:manualLayout>
                  <c:x val="-1.7414495189755901E-2"/>
                  <c:y val="-0.22819227543236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'Ashwbn 2004-14'!$AT$5:$AT$31</c:f>
              <c:strCache>
                <c:ptCount val="27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Fingernail 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Roundworm</c:v>
                </c:pt>
                <c:pt idx="18">
                  <c:v>Orb/Gilled Snail</c:v>
                </c:pt>
                <c:pt idx="19">
                  <c:v>Tubifex</c:v>
                </c:pt>
                <c:pt idx="20">
                  <c:v>Blood Worm</c:v>
                </c:pt>
                <c:pt idx="21">
                  <c:v>Crawling Water Beetle</c:v>
                </c:pt>
                <c:pt idx="22">
                  <c:v>Threadworm</c:v>
                </c:pt>
                <c:pt idx="23">
                  <c:v>Planaria</c:v>
                </c:pt>
                <c:pt idx="24">
                  <c:v>Dobsonfly Larva</c:v>
                </c:pt>
                <c:pt idx="25">
                  <c:v>water flea</c:v>
                </c:pt>
                <c:pt idx="26">
                  <c:v>Water Mite</c:v>
                </c:pt>
              </c:strCache>
            </c:strRef>
          </c:cat>
          <c:val>
            <c:numRef>
              <c:f>'Ashwbn 2004-14'!$AU$5:$AU$31</c:f>
              <c:numCache>
                <c:formatCode>General</c:formatCode>
                <c:ptCount val="27"/>
                <c:pt idx="0">
                  <c:v>4</c:v>
                </c:pt>
                <c:pt idx="1">
                  <c:v>2</c:v>
                </c:pt>
                <c:pt idx="2">
                  <c:v>36</c:v>
                </c:pt>
                <c:pt idx="3">
                  <c:v>21</c:v>
                </c:pt>
                <c:pt idx="4">
                  <c:v>131</c:v>
                </c:pt>
                <c:pt idx="6">
                  <c:v>1</c:v>
                </c:pt>
                <c:pt idx="8">
                  <c:v>1</c:v>
                </c:pt>
                <c:pt idx="9">
                  <c:v>16</c:v>
                </c:pt>
                <c:pt idx="11">
                  <c:v>6</c:v>
                </c:pt>
                <c:pt idx="13">
                  <c:v>2</c:v>
                </c:pt>
                <c:pt idx="18">
                  <c:v>1</c:v>
                </c:pt>
                <c:pt idx="20">
                  <c:v>52</c:v>
                </c:pt>
                <c:pt idx="22">
                  <c:v>2</c:v>
                </c:pt>
                <c:pt idx="23">
                  <c:v>16</c:v>
                </c:pt>
                <c:pt idx="2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5"/>
        <c:delete val="1"/>
      </c:legendEntry>
      <c:legendEntry>
        <c:idx val="7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9"/>
        <c:delete val="1"/>
      </c:legendEntry>
      <c:legendEntry>
        <c:idx val="21"/>
        <c:delete val="1"/>
      </c:legendEntry>
      <c:legendEntry>
        <c:idx val="24"/>
        <c:delete val="1"/>
      </c:legendEntry>
      <c:legendEntry>
        <c:idx val="26"/>
        <c:delete val="1"/>
      </c:legendEntry>
      <c:layout>
        <c:manualLayout>
          <c:xMode val="edge"/>
          <c:yMode val="edge"/>
          <c:x val="0.68224264291475301"/>
          <c:y val="7.5345155836029298E-2"/>
          <c:w val="0.30107936382867201"/>
          <c:h val="0.924654844163971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Ashwaubenon Creek - Little Rapids Road</a:t>
            </a:r>
          </a:p>
          <a:p>
            <a:pPr>
              <a:defRPr sz="1200"/>
            </a:pPr>
            <a:r>
              <a:rPr lang="en-US" sz="1200"/>
              <a:t>Macroinvertebrates</a:t>
            </a:r>
          </a:p>
          <a:p>
            <a:pPr>
              <a:defRPr sz="1200"/>
            </a:pPr>
            <a:r>
              <a:rPr lang="en-US" sz="1200"/>
              <a:t>May 29,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311963163914"/>
          <c:y val="0.355932622383757"/>
          <c:w val="0.40999833753986098"/>
          <c:h val="0.61338152451594297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Pt>
            <c:idx val="6"/>
            <c:bubble3D val="0"/>
            <c:spPr>
              <a:solidFill>
                <a:srgbClr val="00EC0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8"/>
            <c:bubble3D val="0"/>
            <c:spPr>
              <a:solidFill>
                <a:srgbClr val="170199"/>
              </a:solidFill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chemeClr val="accent6"/>
              </a:solidFill>
            </c:spPr>
          </c:dPt>
          <c:dPt>
            <c:idx val="17"/>
            <c:bubble3D val="0"/>
            <c:spPr>
              <a:solidFill>
                <a:srgbClr val="00EC00"/>
              </a:solidFill>
            </c:spPr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1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2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'Ashwbn 2004-14'!$AT$35:$AT$59</c:f>
              <c:strCache>
                <c:ptCount val="2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</c:v>
                </c:pt>
                <c:pt idx="5">
                  <c:v>Leech</c:v>
                </c:pt>
                <c:pt idx="6">
                  <c:v>Crayfish</c:v>
                </c:pt>
                <c:pt idx="7">
                  <c:v>Stonefly</c:v>
                </c:pt>
                <c:pt idx="8">
                  <c:v>Caddisfly</c:v>
                </c:pt>
                <c:pt idx="9">
                  <c:v>Fingernail Clam</c:v>
                </c:pt>
                <c:pt idx="10">
                  <c:v>Mayfly</c:v>
                </c:pt>
                <c:pt idx="11">
                  <c:v>Riffle Beetle</c:v>
                </c:pt>
                <c:pt idx="12">
                  <c:v>Water Strider</c:v>
                </c:pt>
                <c:pt idx="13">
                  <c:v>Damselfly Larva</c:v>
                </c:pt>
                <c:pt idx="14">
                  <c:v>Mosquito Larva</c:v>
                </c:pt>
                <c:pt idx="15">
                  <c:v>Cranefly larva</c:v>
                </c:pt>
                <c:pt idx="16">
                  <c:v>Water Penny</c:v>
                </c:pt>
                <c:pt idx="17">
                  <c:v>Orb/Gilled Snail</c:v>
                </c:pt>
                <c:pt idx="18">
                  <c:v>Tubifex</c:v>
                </c:pt>
                <c:pt idx="19">
                  <c:v>Blood Worm</c:v>
                </c:pt>
                <c:pt idx="20">
                  <c:v>Crawling Water Beetle</c:v>
                </c:pt>
                <c:pt idx="21">
                  <c:v>Threadworm</c:v>
                </c:pt>
                <c:pt idx="22">
                  <c:v>Planaria</c:v>
                </c:pt>
                <c:pt idx="23">
                  <c:v>Dobsonfly Larva</c:v>
                </c:pt>
                <c:pt idx="24">
                  <c:v>water flea</c:v>
                </c:pt>
              </c:strCache>
            </c:strRef>
          </c:cat>
          <c:val>
            <c:numRef>
              <c:f>'Ashwbn 2004-14'!$AU$35:$AU$59</c:f>
              <c:numCache>
                <c:formatCode>General</c:formatCode>
                <c:ptCount val="25"/>
                <c:pt idx="0">
                  <c:v>5</c:v>
                </c:pt>
                <c:pt idx="2">
                  <c:v>6</c:v>
                </c:pt>
                <c:pt idx="3">
                  <c:v>17</c:v>
                </c:pt>
                <c:pt idx="8">
                  <c:v>2</c:v>
                </c:pt>
                <c:pt idx="9">
                  <c:v>7</c:v>
                </c:pt>
                <c:pt idx="11">
                  <c:v>6</c:v>
                </c:pt>
                <c:pt idx="17">
                  <c:v>1</c:v>
                </c:pt>
                <c:pt idx="19">
                  <c:v>84</c:v>
                </c:pt>
                <c:pt idx="21">
                  <c:v>3</c:v>
                </c:pt>
                <c:pt idx="22">
                  <c:v>3</c:v>
                </c:pt>
                <c:pt idx="2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8"/>
        <c:delete val="1"/>
      </c:legendEntry>
      <c:legendEntry>
        <c:idx val="20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75433377077865305"/>
          <c:y val="8.1414041994750594E-2"/>
          <c:w val="0.22899956255468101"/>
          <c:h val="0.9185860395559489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/>
                <a:cs typeface="Arial"/>
              </a:rPr>
              <a:t>Ashwaubenon Creek - Creamery Road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/>
                <a:cs typeface="Arial"/>
              </a:rPr>
              <a:t> July 30, 2014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'Ashwbn 2004-14'!$AX$3</c:f>
              <c:strCache>
                <c:ptCount val="1"/>
                <c:pt idx="0">
                  <c:v>Ashwaubenon Creek - Creamery Road: July 30, 2014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A5D5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00A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EE70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6BB0F8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448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DABAFF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1412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('Ashwbn 2004-14'!$AZ$7,'Ashwbn 2004-14'!$AZ$14,'Ashwbn 2004-14'!$AZ$15,'Ashwbn 2004-14'!$AZ$16,'Ashwbn 2004-14'!$AZ$17,'Ashwbn 2004-14'!$AZ$19,'Ashwbn 2004-14'!$AZ$29,'Ashwbn 2004-14'!$AZ$39)</c:f>
              <c:strCache>
                <c:ptCount val="8"/>
                <c:pt idx="0">
                  <c:v>Aquatic Sowbug</c:v>
                </c:pt>
                <c:pt idx="1">
                  <c:v>Caddisfly </c:v>
                </c:pt>
                <c:pt idx="2">
                  <c:v>Riffle Beetle Larva</c:v>
                </c:pt>
                <c:pt idx="3">
                  <c:v>Caddisfly Larva</c:v>
                </c:pt>
                <c:pt idx="4">
                  <c:v>Finger Nail Clams</c:v>
                </c:pt>
                <c:pt idx="5">
                  <c:v>Riffle Beetle</c:v>
                </c:pt>
                <c:pt idx="6">
                  <c:v>Blood Worm</c:v>
                </c:pt>
                <c:pt idx="7">
                  <c:v>Flatworm</c:v>
                </c:pt>
              </c:strCache>
            </c:strRef>
          </c:cat>
          <c:val>
            <c:numRef>
              <c:f>('Ashwbn 2004-14'!$BA$7,'Ashwbn 2004-14'!$BA$14,'Ashwbn 2004-14'!$BA$15,'Ashwbn 2004-14'!$BA$16,'Ashwbn 2004-14'!$BA$17,'Ashwbn 2004-14'!$BA$19,'Ashwbn 2004-14'!$BA$29,'Ashwbn 2004-14'!$BA$39)</c:f>
              <c:numCache>
                <c:formatCode>General</c:formatCode>
                <c:ptCount val="8"/>
                <c:pt idx="0">
                  <c:v>31</c:v>
                </c:pt>
                <c:pt idx="1">
                  <c:v>2</c:v>
                </c:pt>
                <c:pt idx="2">
                  <c:v>20</c:v>
                </c:pt>
                <c:pt idx="3">
                  <c:v>10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55167782991199"/>
          <c:y val="0.22864086163986799"/>
          <c:w val="0.33336428849256999"/>
          <c:h val="0.57934187838170703"/>
        </c:manualLayout>
      </c:layout>
      <c:pieChart>
        <c:varyColors val="1"/>
        <c:ser>
          <c:idx val="0"/>
          <c:order val="0"/>
          <c:tx>
            <c:strRef>
              <c:f>Template!$D$1</c:f>
              <c:strCache>
                <c:ptCount val="1"/>
                <c:pt idx="0">
                  <c:v>Percent of Sample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00B0F0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rgbClr val="00EC00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rgbClr val="008D00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4"/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rgbClr val="170199"/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</c:dPt>
          <c:dPt>
            <c:idx val="11"/>
            <c:bubble3D val="0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dPt>
          <c:dPt>
            <c:idx val="12"/>
            <c:bubble3D val="0"/>
            <c:spPr>
              <a:solidFill>
                <a:schemeClr val="accent6"/>
              </a:solidFill>
              <a:ln>
                <a:solidFill>
                  <a:srgbClr val="000000"/>
                </a:solidFill>
              </a:ln>
            </c:spPr>
          </c:dPt>
          <c:dPt>
            <c:idx val="13"/>
            <c:bubble3D val="0"/>
            <c:spPr>
              <a:solidFill>
                <a:srgbClr val="9E5332"/>
              </a:solidFill>
              <a:ln>
                <a:solidFill>
                  <a:srgbClr val="000000"/>
                </a:solidFill>
              </a:ln>
            </c:spPr>
          </c:dPt>
          <c:dPt>
            <c:idx val="1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5"/>
            <c:bubble3D val="0"/>
            <c:spPr>
              <a:solidFill>
                <a:srgbClr val="5B331B"/>
              </a:solidFill>
              <a:ln>
                <a:solidFill>
                  <a:srgbClr val="000000"/>
                </a:solidFill>
              </a:ln>
            </c:spPr>
          </c:dPt>
          <c:dPt>
            <c:idx val="1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7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8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9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1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3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4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6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7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8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9"/>
            <c:bubble3D val="0"/>
            <c:spPr>
              <a:solidFill>
                <a:srgbClr val="EE5072"/>
              </a:solidFill>
              <a:ln>
                <a:solidFill>
                  <a:srgbClr val="000000"/>
                </a:solidFill>
              </a:ln>
            </c:spPr>
          </c:dPt>
          <c:dPt>
            <c:idx val="3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31"/>
            <c:bubble3D val="0"/>
            <c:spPr>
              <a:solidFill>
                <a:srgbClr val="C31339"/>
              </a:solidFill>
              <a:ln>
                <a:solidFill>
                  <a:srgbClr val="000000"/>
                </a:solidFill>
              </a:ln>
            </c:spPr>
          </c:dPt>
          <c:dPt>
            <c:idx val="3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</c:dPt>
          <c:dPt>
            <c:idx val="34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Template!$B$2:$B$36</c:f>
              <c:strCache>
                <c:ptCount val="35"/>
                <c:pt idx="0">
                  <c:v>Blackfly </c:v>
                </c:pt>
                <c:pt idx="1">
                  <c:v>Scud</c:v>
                </c:pt>
                <c:pt idx="2">
                  <c:v>Aquatic Sowbug</c:v>
                </c:pt>
                <c:pt idx="3">
                  <c:v>Midge Larva</c:v>
                </c:pt>
                <c:pt idx="4">
                  <c:v>Pouch Snails</c:v>
                </c:pt>
                <c:pt idx="5">
                  <c:v>Orb/Gilled Snails</c:v>
                </c:pt>
                <c:pt idx="6">
                  <c:v>Leech</c:v>
                </c:pt>
                <c:pt idx="7">
                  <c:v>Crayfish</c:v>
                </c:pt>
                <c:pt idx="8">
                  <c:v>Stonefly</c:v>
                </c:pt>
                <c:pt idx="9">
                  <c:v>Caddisfly</c:v>
                </c:pt>
                <c:pt idx="10">
                  <c:v>Clam</c:v>
                </c:pt>
                <c:pt idx="11">
                  <c:v>Mayfly Larva</c:v>
                </c:pt>
                <c:pt idx="12">
                  <c:v>Riffle Beetle</c:v>
                </c:pt>
                <c:pt idx="13">
                  <c:v>Water Boatman</c:v>
                </c:pt>
                <c:pt idx="14">
                  <c:v>Water Strider</c:v>
                </c:pt>
                <c:pt idx="15">
                  <c:v>Damselfly Larva</c:v>
                </c:pt>
                <c:pt idx="16">
                  <c:v>Mosquito Larva</c:v>
                </c:pt>
                <c:pt idx="17">
                  <c:v>Cranefly larva</c:v>
                </c:pt>
                <c:pt idx="18">
                  <c:v>Water Penny</c:v>
                </c:pt>
                <c:pt idx="19">
                  <c:v>Planaria</c:v>
                </c:pt>
                <c:pt idx="20">
                  <c:v>Roundworm</c:v>
                </c:pt>
                <c:pt idx="21">
                  <c:v>Tubifex worm</c:v>
                </c:pt>
                <c:pt idx="22">
                  <c:v>Blood Worm</c:v>
                </c:pt>
                <c:pt idx="23">
                  <c:v>Crawling Water Beetle</c:v>
                </c:pt>
                <c:pt idx="24">
                  <c:v>Threadworm</c:v>
                </c:pt>
                <c:pt idx="25">
                  <c:v>Dobsonfly Larva</c:v>
                </c:pt>
                <c:pt idx="26">
                  <c:v>Fingernail Clam</c:v>
                </c:pt>
                <c:pt idx="27">
                  <c:v>Chironomid</c:v>
                </c:pt>
                <c:pt idx="28">
                  <c:v>Dragonfly nymph</c:v>
                </c:pt>
                <c:pt idx="29">
                  <c:v>Pred. Diving Beetle</c:v>
                </c:pt>
                <c:pt idx="30">
                  <c:v>Water Scavenger Beetle</c:v>
                </c:pt>
                <c:pt idx="31">
                  <c:v>Housefly Larvae</c:v>
                </c:pt>
                <c:pt idx="32">
                  <c:v>Flatworm</c:v>
                </c:pt>
                <c:pt idx="33">
                  <c:v>Water Mite</c:v>
                </c:pt>
                <c:pt idx="34">
                  <c:v>Seed Shrimp</c:v>
                </c:pt>
              </c:strCache>
            </c:strRef>
          </c:cat>
          <c:val>
            <c:numRef>
              <c:f>Template!$D$2:$D$36</c:f>
              <c:numCache>
                <c:formatCode>0%</c:formatCode>
                <c:ptCount val="35"/>
                <c:pt idx="0">
                  <c:v>2.8571428571428571E-2</c:v>
                </c:pt>
                <c:pt idx="1">
                  <c:v>2.8571428571428571E-2</c:v>
                </c:pt>
                <c:pt idx="2">
                  <c:v>2.8571428571428571E-2</c:v>
                </c:pt>
                <c:pt idx="3">
                  <c:v>2.8571428571428571E-2</c:v>
                </c:pt>
                <c:pt idx="4">
                  <c:v>2.8571428571428571E-2</c:v>
                </c:pt>
                <c:pt idx="5">
                  <c:v>2.8571428571428571E-2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2.8571428571428571E-2</c:v>
                </c:pt>
                <c:pt idx="13">
                  <c:v>2.8571428571428571E-2</c:v>
                </c:pt>
                <c:pt idx="14">
                  <c:v>2.8571428571428571E-2</c:v>
                </c:pt>
                <c:pt idx="15">
                  <c:v>2.8571428571428571E-2</c:v>
                </c:pt>
                <c:pt idx="16">
                  <c:v>2.8571428571428571E-2</c:v>
                </c:pt>
                <c:pt idx="17">
                  <c:v>2.8571428571428571E-2</c:v>
                </c:pt>
                <c:pt idx="18">
                  <c:v>2.8571428571428571E-2</c:v>
                </c:pt>
                <c:pt idx="19">
                  <c:v>2.8571428571428571E-2</c:v>
                </c:pt>
                <c:pt idx="20">
                  <c:v>2.8571428571428571E-2</c:v>
                </c:pt>
                <c:pt idx="21">
                  <c:v>2.8571428571428571E-2</c:v>
                </c:pt>
                <c:pt idx="22">
                  <c:v>2.8571428571428571E-2</c:v>
                </c:pt>
                <c:pt idx="23">
                  <c:v>2.8571428571428571E-2</c:v>
                </c:pt>
                <c:pt idx="24">
                  <c:v>2.8571428571428571E-2</c:v>
                </c:pt>
                <c:pt idx="25">
                  <c:v>2.8571428571428571E-2</c:v>
                </c:pt>
                <c:pt idx="26">
                  <c:v>2.8571428571428571E-2</c:v>
                </c:pt>
                <c:pt idx="27">
                  <c:v>2.8571428571428571E-2</c:v>
                </c:pt>
                <c:pt idx="28">
                  <c:v>2.8571428571428571E-2</c:v>
                </c:pt>
                <c:pt idx="29">
                  <c:v>2.8571428571428571E-2</c:v>
                </c:pt>
                <c:pt idx="30">
                  <c:v>2.8571428571428571E-2</c:v>
                </c:pt>
                <c:pt idx="31">
                  <c:v>2.8571428571428571E-2</c:v>
                </c:pt>
                <c:pt idx="32">
                  <c:v>2.8571428571428571E-2</c:v>
                </c:pt>
                <c:pt idx="33">
                  <c:v>2.8571428571428571E-2</c:v>
                </c:pt>
                <c:pt idx="34">
                  <c:v>2.8571428571428571E-2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9559904635952"/>
          <c:y val="0.13093745002304799"/>
          <c:w val="0.12943237479200401"/>
          <c:h val="0.813199146158910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Ashwaubenon Creek - Little Rapids Road</a:t>
            </a:r>
          </a:p>
          <a:p>
            <a:pPr>
              <a:defRPr/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Macroinvertebrates</a:t>
            </a:r>
          </a:p>
          <a:p>
            <a:pPr>
              <a:defRPr/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July 30, 2014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42C2A"/>
              </a:solidFill>
            </c:spPr>
          </c:dPt>
          <c:dPt>
            <c:idx val="1"/>
            <c:bubble3D val="0"/>
            <c:spPr>
              <a:solidFill>
                <a:srgbClr val="797979"/>
              </a:solidFill>
            </c:spPr>
          </c:dPt>
          <c:dPt>
            <c:idx val="2"/>
            <c:bubble3D val="0"/>
            <c:spPr>
              <a:solidFill>
                <a:srgbClr val="A60A0A"/>
              </a:solidFill>
            </c:spPr>
          </c:dPt>
          <c:dPt>
            <c:idx val="3"/>
            <c:bubble3D val="0"/>
            <c:spPr>
              <a:solidFill>
                <a:srgbClr val="BAABCD"/>
              </a:solidFill>
            </c:spPr>
          </c:dPt>
          <c:dPt>
            <c:idx val="4"/>
            <c:bubble3D val="0"/>
            <c:spPr>
              <a:solidFill>
                <a:schemeClr val="tx1"/>
              </a:solidFill>
            </c:spPr>
          </c:dPt>
          <c:dPt>
            <c:idx val="5"/>
            <c:bubble3D val="0"/>
            <c:spPr>
              <a:solidFill>
                <a:srgbClr val="F11313"/>
              </a:solidFill>
            </c:spPr>
          </c:dPt>
          <c:dPt>
            <c:idx val="6"/>
            <c:bubble3D val="0"/>
            <c:spPr>
              <a:solidFill>
                <a:srgbClr val="009BD2"/>
              </a:solidFill>
            </c:spPr>
          </c:dPt>
          <c:dPt>
            <c:idx val="7"/>
            <c:bubble3D val="0"/>
            <c:spPr>
              <a:solidFill>
                <a:srgbClr val="D50D0D"/>
              </a:solidFill>
            </c:spPr>
          </c:dPt>
          <c:dLbls>
            <c:dLbl>
              <c:idx val="1"/>
              <c:layout>
                <c:manualLayout>
                  <c:x val="0.22021237970253718"/>
                  <c:y val="5.6712962962962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('Ashwbn 2004-14'!$BF$11,'Ashwbn 2004-14'!$BF$22,'Ashwbn 2004-14'!$BF$27,'Ashwbn 2004-14'!$BF$28,'Ashwbn 2004-14'!$BF$29,'Ashwbn 2004-14'!$BF$37,'Ashwbn 2004-14'!$BF$38,'Ashwbn 2004-14'!$BF$39)</c:f>
              <c:strCache>
                <c:ptCount val="8"/>
                <c:pt idx="0">
                  <c:v>Crayfish</c:v>
                </c:pt>
                <c:pt idx="1">
                  <c:v>Cranefly larva</c:v>
                </c:pt>
                <c:pt idx="2">
                  <c:v>Aquatic Sowbug</c:v>
                </c:pt>
                <c:pt idx="3">
                  <c:v>Blood Worm</c:v>
                </c:pt>
                <c:pt idx="4">
                  <c:v>Crawling Water Beetle</c:v>
                </c:pt>
                <c:pt idx="5">
                  <c:v>Housefly Larvae</c:v>
                </c:pt>
                <c:pt idx="6">
                  <c:v>Caddisfly Larva</c:v>
                </c:pt>
                <c:pt idx="7">
                  <c:v>Flatworm</c:v>
                </c:pt>
              </c:strCache>
            </c:strRef>
          </c:cat>
          <c:val>
            <c:numRef>
              <c:f>('Ashwbn 2004-14'!$BG$11,'Ashwbn 2004-14'!$BG$22,'Ashwbn 2004-14'!$BG$27,'Ashwbn 2004-14'!$BG$28,'Ashwbn 2004-14'!$BG$29,'Ashwbn 2004-14'!$BG$37,'Ashwbn 2004-14'!$BG$38,'Ashwbn 2004-14'!$BG$39)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45</c:v>
                </c:pt>
                <c:pt idx="3">
                  <c:v>18</c:v>
                </c:pt>
                <c:pt idx="4">
                  <c:v>1</c:v>
                </c:pt>
                <c:pt idx="5">
                  <c:v>15</c:v>
                </c:pt>
                <c:pt idx="6">
                  <c:v>19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8.xml"/><Relationship Id="rId2" Type="http://schemas.openxmlformats.org/officeDocument/2006/relationships/chart" Target="../charts/chart107.xml"/><Relationship Id="rId1" Type="http://schemas.openxmlformats.org/officeDocument/2006/relationships/chart" Target="../charts/chart106.xml"/><Relationship Id="rId6" Type="http://schemas.openxmlformats.org/officeDocument/2006/relationships/chart" Target="../charts/chart111.xml"/><Relationship Id="rId5" Type="http://schemas.openxmlformats.org/officeDocument/2006/relationships/chart" Target="../charts/chart110.xml"/><Relationship Id="rId4" Type="http://schemas.openxmlformats.org/officeDocument/2006/relationships/chart" Target="../charts/chart10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13" Type="http://schemas.openxmlformats.org/officeDocument/2006/relationships/chart" Target="../charts/chart70.xml"/><Relationship Id="rId18" Type="http://schemas.openxmlformats.org/officeDocument/2006/relationships/chart" Target="../charts/chart75.xml"/><Relationship Id="rId3" Type="http://schemas.openxmlformats.org/officeDocument/2006/relationships/chart" Target="../charts/chart60.xml"/><Relationship Id="rId21" Type="http://schemas.openxmlformats.org/officeDocument/2006/relationships/chart" Target="../charts/chart78.xml"/><Relationship Id="rId7" Type="http://schemas.openxmlformats.org/officeDocument/2006/relationships/chart" Target="../charts/chart64.xml"/><Relationship Id="rId12" Type="http://schemas.openxmlformats.org/officeDocument/2006/relationships/chart" Target="../charts/chart69.xml"/><Relationship Id="rId17" Type="http://schemas.openxmlformats.org/officeDocument/2006/relationships/chart" Target="../charts/chart74.xml"/><Relationship Id="rId2" Type="http://schemas.openxmlformats.org/officeDocument/2006/relationships/chart" Target="../charts/chart59.xml"/><Relationship Id="rId16" Type="http://schemas.openxmlformats.org/officeDocument/2006/relationships/chart" Target="../charts/chart73.xml"/><Relationship Id="rId20" Type="http://schemas.openxmlformats.org/officeDocument/2006/relationships/chart" Target="../charts/chart77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11" Type="http://schemas.openxmlformats.org/officeDocument/2006/relationships/chart" Target="../charts/chart68.xml"/><Relationship Id="rId5" Type="http://schemas.openxmlformats.org/officeDocument/2006/relationships/chart" Target="../charts/chart62.xml"/><Relationship Id="rId15" Type="http://schemas.openxmlformats.org/officeDocument/2006/relationships/chart" Target="../charts/chart72.xml"/><Relationship Id="rId10" Type="http://schemas.openxmlformats.org/officeDocument/2006/relationships/chart" Target="../charts/chart67.xml"/><Relationship Id="rId19" Type="http://schemas.openxmlformats.org/officeDocument/2006/relationships/chart" Target="../charts/chart76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Relationship Id="rId14" Type="http://schemas.openxmlformats.org/officeDocument/2006/relationships/chart" Target="../charts/chart7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2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10</xdr:row>
      <xdr:rowOff>12700</xdr:rowOff>
    </xdr:from>
    <xdr:to>
      <xdr:col>59</xdr:col>
      <xdr:colOff>381000</xdr:colOff>
      <xdr:row>26</xdr:row>
      <xdr:rowOff>122464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59</xdr:row>
      <xdr:rowOff>38100</xdr:rowOff>
    </xdr:from>
    <xdr:to>
      <xdr:col>4</xdr:col>
      <xdr:colOff>371475</xdr:colOff>
      <xdr:row>76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77</xdr:row>
      <xdr:rowOff>57150</xdr:rowOff>
    </xdr:from>
    <xdr:to>
      <xdr:col>4</xdr:col>
      <xdr:colOff>361950</xdr:colOff>
      <xdr:row>94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59</xdr:row>
      <xdr:rowOff>0</xdr:rowOff>
    </xdr:from>
    <xdr:to>
      <xdr:col>10</xdr:col>
      <xdr:colOff>114300</xdr:colOff>
      <xdr:row>75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77</xdr:row>
      <xdr:rowOff>0</xdr:rowOff>
    </xdr:from>
    <xdr:to>
      <xdr:col>10</xdr:col>
      <xdr:colOff>114300</xdr:colOff>
      <xdr:row>93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368300</xdr:colOff>
      <xdr:row>42</xdr:row>
      <xdr:rowOff>71120</xdr:rowOff>
    </xdr:from>
    <xdr:to>
      <xdr:col>16</xdr:col>
      <xdr:colOff>368300</xdr:colOff>
      <xdr:row>59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622300</xdr:colOff>
      <xdr:row>9</xdr:row>
      <xdr:rowOff>50800</xdr:rowOff>
    </xdr:from>
    <xdr:to>
      <xdr:col>42</xdr:col>
      <xdr:colOff>542926</xdr:colOff>
      <xdr:row>39</xdr:row>
      <xdr:rowOff>130175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</xdr:colOff>
      <xdr:row>0</xdr:row>
      <xdr:rowOff>314326</xdr:rowOff>
    </xdr:from>
    <xdr:to>
      <xdr:col>20</xdr:col>
      <xdr:colOff>238125</xdr:colOff>
      <xdr:row>32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</cdr:x>
      <cdr:y>0.43063</cdr:y>
    </cdr:from>
    <cdr:to>
      <cdr:x>0.98162</cdr:x>
      <cdr:y>0.43063</cdr:y>
    </cdr:to>
    <cdr:sp macro="" textlink="">
      <cdr:nvSpPr>
        <cdr:cNvPr id="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60956" y="2045411"/>
          <a:ext cx="127384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ln>
              <a:solidFill>
                <a:srgbClr val="FF0000"/>
              </a:solidFill>
            </a:ln>
          </a:endParaRPr>
        </a:p>
      </cdr:txBody>
    </cdr:sp>
  </cdr:relSizeAnchor>
  <cdr:relSizeAnchor xmlns:cdr="http://schemas.openxmlformats.org/drawingml/2006/chartDrawing">
    <cdr:from>
      <cdr:x>0.10188</cdr:x>
      <cdr:y>0.34774</cdr:y>
    </cdr:from>
    <cdr:to>
      <cdr:x>0.98249</cdr:x>
      <cdr:y>0.34774</cdr:y>
    </cdr:to>
    <cdr:sp macro="" textlink="">
      <cdr:nvSpPr>
        <cdr:cNvPr id="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73656" y="1651711"/>
          <a:ext cx="127384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ln>
              <a:solidFill>
                <a:srgbClr val="FF0000"/>
              </a:solidFill>
            </a:ln>
          </a:endParaRPr>
        </a:p>
      </cdr:txBody>
    </cdr:sp>
  </cdr:relSizeAnchor>
  <cdr:relSizeAnchor xmlns:cdr="http://schemas.openxmlformats.org/drawingml/2006/chartDrawing">
    <cdr:from>
      <cdr:x>0.86849</cdr:x>
      <cdr:y>0.25936</cdr:y>
    </cdr:from>
    <cdr:to>
      <cdr:x>0.94195</cdr:x>
      <cdr:y>0.32268</cdr:y>
    </cdr:to>
    <cdr:sp macro="" textlink="">
      <cdr:nvSpPr>
        <cdr:cNvPr id="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2927" y="1231900"/>
          <a:ext cx="1062655" cy="30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400" b="1" i="0" strike="noStrike">
              <a:solidFill>
                <a:srgbClr val="FF0000"/>
              </a:solidFill>
              <a:latin typeface="Arial"/>
              <a:cs typeface="Arial"/>
            </a:rPr>
            <a:t>Good</a:t>
          </a:r>
        </a:p>
      </cdr:txBody>
    </cdr:sp>
  </cdr:relSizeAnchor>
  <cdr:relSizeAnchor xmlns:cdr="http://schemas.openxmlformats.org/drawingml/2006/chartDrawing">
    <cdr:from>
      <cdr:x>0.85914</cdr:x>
      <cdr:y>0.5284</cdr:y>
    </cdr:from>
    <cdr:to>
      <cdr:x>0.91931</cdr:x>
      <cdr:y>0.5904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44077" y="2509794"/>
          <a:ext cx="850509" cy="294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400" b="1" i="0" strike="noStrike">
              <a:solidFill>
                <a:srgbClr val="FF0000"/>
              </a:solidFill>
              <a:latin typeface="Arial"/>
              <a:cs typeface="Arial"/>
            </a:rPr>
            <a:t>Poor</a:t>
          </a:r>
        </a:p>
      </cdr:txBody>
    </cdr:sp>
  </cdr:relSizeAnchor>
  <cdr:relSizeAnchor xmlns:cdr="http://schemas.openxmlformats.org/drawingml/2006/chartDrawing">
    <cdr:from>
      <cdr:x>0.86421</cdr:x>
      <cdr:y>0.36097</cdr:y>
    </cdr:from>
    <cdr:to>
      <cdr:x>0.92277</cdr:x>
      <cdr:y>0.43973</cdr:y>
    </cdr:to>
    <cdr:sp macro="" textlink="">
      <cdr:nvSpPr>
        <cdr:cNvPr id="6" name="TextBox 3"/>
        <cdr:cNvSpPr txBox="1"/>
      </cdr:nvSpPr>
      <cdr:spPr>
        <a:xfrm xmlns:a="http://schemas.openxmlformats.org/drawingml/2006/main">
          <a:off x="12501088" y="1714532"/>
          <a:ext cx="847113" cy="374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Fair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52</xdr:row>
      <xdr:rowOff>66675</xdr:rowOff>
    </xdr:from>
    <xdr:to>
      <xdr:col>4</xdr:col>
      <xdr:colOff>361950</xdr:colOff>
      <xdr:row>67</xdr:row>
      <xdr:rowOff>104775</xdr:rowOff>
    </xdr:to>
    <xdr:graphicFrame macro="">
      <xdr:nvGraphicFramePr>
        <xdr:cNvPr id="48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68</xdr:row>
      <xdr:rowOff>142875</xdr:rowOff>
    </xdr:from>
    <xdr:to>
      <xdr:col>4</xdr:col>
      <xdr:colOff>323850</xdr:colOff>
      <xdr:row>86</xdr:row>
      <xdr:rowOff>9525</xdr:rowOff>
    </xdr:to>
    <xdr:graphicFrame macro="">
      <xdr:nvGraphicFramePr>
        <xdr:cNvPr id="483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52</xdr:row>
      <xdr:rowOff>161925</xdr:rowOff>
    </xdr:from>
    <xdr:to>
      <xdr:col>10</xdr:col>
      <xdr:colOff>190500</xdr:colOff>
      <xdr:row>68</xdr:row>
      <xdr:rowOff>9525</xdr:rowOff>
    </xdr:to>
    <xdr:graphicFrame macro="">
      <xdr:nvGraphicFramePr>
        <xdr:cNvPr id="48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352425</xdr:colOff>
      <xdr:row>69</xdr:row>
      <xdr:rowOff>9525</xdr:rowOff>
    </xdr:from>
    <xdr:to>
      <xdr:col>10</xdr:col>
      <xdr:colOff>171450</xdr:colOff>
      <xdr:row>86</xdr:row>
      <xdr:rowOff>47625</xdr:rowOff>
    </xdr:to>
    <xdr:graphicFrame macro="">
      <xdr:nvGraphicFramePr>
        <xdr:cNvPr id="48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52</xdr:row>
      <xdr:rowOff>47625</xdr:rowOff>
    </xdr:from>
    <xdr:to>
      <xdr:col>16</xdr:col>
      <xdr:colOff>209550</xdr:colOff>
      <xdr:row>67</xdr:row>
      <xdr:rowOff>114300</xdr:rowOff>
    </xdr:to>
    <xdr:graphicFrame macro="">
      <xdr:nvGraphicFramePr>
        <xdr:cNvPr id="48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342900</xdr:colOff>
      <xdr:row>68</xdr:row>
      <xdr:rowOff>142875</xdr:rowOff>
    </xdr:from>
    <xdr:to>
      <xdr:col>16</xdr:col>
      <xdr:colOff>209550</xdr:colOff>
      <xdr:row>86</xdr:row>
      <xdr:rowOff>19050</xdr:rowOff>
    </xdr:to>
    <xdr:graphicFrame macro="">
      <xdr:nvGraphicFramePr>
        <xdr:cNvPr id="484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277283</xdr:colOff>
      <xdr:row>69</xdr:row>
      <xdr:rowOff>40216</xdr:rowOff>
    </xdr:from>
    <xdr:to>
      <xdr:col>22</xdr:col>
      <xdr:colOff>534458</xdr:colOff>
      <xdr:row>86</xdr:row>
      <xdr:rowOff>87841</xdr:rowOff>
    </xdr:to>
    <xdr:graphicFrame macro="">
      <xdr:nvGraphicFramePr>
        <xdr:cNvPr id="484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237066</xdr:colOff>
      <xdr:row>52</xdr:row>
      <xdr:rowOff>110067</xdr:rowOff>
    </xdr:from>
    <xdr:to>
      <xdr:col>22</xdr:col>
      <xdr:colOff>456141</xdr:colOff>
      <xdr:row>67</xdr:row>
      <xdr:rowOff>176742</xdr:rowOff>
    </xdr:to>
    <xdr:graphicFrame macro="">
      <xdr:nvGraphicFramePr>
        <xdr:cNvPr id="484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106892</xdr:colOff>
      <xdr:row>52</xdr:row>
      <xdr:rowOff>183091</xdr:rowOff>
    </xdr:from>
    <xdr:to>
      <xdr:col>29</xdr:col>
      <xdr:colOff>304801</xdr:colOff>
      <xdr:row>67</xdr:row>
      <xdr:rowOff>68791</xdr:rowOff>
    </xdr:to>
    <xdr:graphicFrame macro="">
      <xdr:nvGraphicFramePr>
        <xdr:cNvPr id="484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116417</xdr:colOff>
      <xdr:row>69</xdr:row>
      <xdr:rowOff>70908</xdr:rowOff>
    </xdr:from>
    <xdr:to>
      <xdr:col>29</xdr:col>
      <xdr:colOff>247651</xdr:colOff>
      <xdr:row>86</xdr:row>
      <xdr:rowOff>109008</xdr:rowOff>
    </xdr:to>
    <xdr:graphicFrame macro="">
      <xdr:nvGraphicFramePr>
        <xdr:cNvPr id="484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95249</xdr:colOff>
      <xdr:row>52</xdr:row>
      <xdr:rowOff>154516</xdr:rowOff>
    </xdr:from>
    <xdr:to>
      <xdr:col>34</xdr:col>
      <xdr:colOff>714374</xdr:colOff>
      <xdr:row>68</xdr:row>
      <xdr:rowOff>30691</xdr:rowOff>
    </xdr:to>
    <xdr:graphicFrame macro="">
      <xdr:nvGraphicFramePr>
        <xdr:cNvPr id="484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30</xdr:col>
      <xdr:colOff>146051</xdr:colOff>
      <xdr:row>70</xdr:row>
      <xdr:rowOff>57150</xdr:rowOff>
    </xdr:from>
    <xdr:to>
      <xdr:col>34</xdr:col>
      <xdr:colOff>685801</xdr:colOff>
      <xdr:row>87</xdr:row>
      <xdr:rowOff>104775</xdr:rowOff>
    </xdr:to>
    <xdr:graphicFrame macro="">
      <xdr:nvGraphicFramePr>
        <xdr:cNvPr id="48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85725</xdr:colOff>
      <xdr:row>70</xdr:row>
      <xdr:rowOff>33337</xdr:rowOff>
    </xdr:from>
    <xdr:to>
      <xdr:col>40</xdr:col>
      <xdr:colOff>561975</xdr:colOff>
      <xdr:row>87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36</xdr:col>
      <xdr:colOff>142875</xdr:colOff>
      <xdr:row>53</xdr:row>
      <xdr:rowOff>14286</xdr:rowOff>
    </xdr:from>
    <xdr:to>
      <xdr:col>40</xdr:col>
      <xdr:colOff>590550</xdr:colOff>
      <xdr:row>68</xdr:row>
      <xdr:rowOff>38099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47624</xdr:colOff>
      <xdr:row>53</xdr:row>
      <xdr:rowOff>23811</xdr:rowOff>
    </xdr:from>
    <xdr:to>
      <xdr:col>46</xdr:col>
      <xdr:colOff>638175</xdr:colOff>
      <xdr:row>68</xdr:row>
      <xdr:rowOff>9524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42</xdr:col>
      <xdr:colOff>28575</xdr:colOff>
      <xdr:row>70</xdr:row>
      <xdr:rowOff>4762</xdr:rowOff>
    </xdr:from>
    <xdr:to>
      <xdr:col>46</xdr:col>
      <xdr:colOff>638175</xdr:colOff>
      <xdr:row>87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48</xdr:col>
      <xdr:colOff>56373</xdr:colOff>
      <xdr:row>53</xdr:row>
      <xdr:rowOff>32850</xdr:rowOff>
    </xdr:from>
    <xdr:to>
      <xdr:col>52</xdr:col>
      <xdr:colOff>641480</xdr:colOff>
      <xdr:row>68</xdr:row>
      <xdr:rowOff>29157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54</xdr:col>
      <xdr:colOff>254000</xdr:colOff>
      <xdr:row>53</xdr:row>
      <xdr:rowOff>76200</xdr:rowOff>
    </xdr:from>
    <xdr:to>
      <xdr:col>58</xdr:col>
      <xdr:colOff>622300</xdr:colOff>
      <xdr:row>68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55</xdr:row>
      <xdr:rowOff>66674</xdr:rowOff>
    </xdr:from>
    <xdr:to>
      <xdr:col>4</xdr:col>
      <xdr:colOff>247650</xdr:colOff>
      <xdr:row>71</xdr:row>
      <xdr:rowOff>38099</xdr:rowOff>
    </xdr:to>
    <xdr:graphicFrame macro="">
      <xdr:nvGraphicFramePr>
        <xdr:cNvPr id="36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72</xdr:row>
      <xdr:rowOff>53975</xdr:rowOff>
    </xdr:from>
    <xdr:to>
      <xdr:col>4</xdr:col>
      <xdr:colOff>231775</xdr:colOff>
      <xdr:row>91</xdr:row>
      <xdr:rowOff>9525</xdr:rowOff>
    </xdr:to>
    <xdr:graphicFrame macro="">
      <xdr:nvGraphicFramePr>
        <xdr:cNvPr id="36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206375</xdr:colOff>
      <xdr:row>55</xdr:row>
      <xdr:rowOff>63500</xdr:rowOff>
    </xdr:from>
    <xdr:to>
      <xdr:col>10</xdr:col>
      <xdr:colOff>247650</xdr:colOff>
      <xdr:row>72</xdr:row>
      <xdr:rowOff>31750</xdr:rowOff>
    </xdr:to>
    <xdr:graphicFrame macro="">
      <xdr:nvGraphicFramePr>
        <xdr:cNvPr id="369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304800</xdr:colOff>
      <xdr:row>55</xdr:row>
      <xdr:rowOff>47625</xdr:rowOff>
    </xdr:from>
    <xdr:to>
      <xdr:col>16</xdr:col>
      <xdr:colOff>374650</xdr:colOff>
      <xdr:row>71</xdr:row>
      <xdr:rowOff>47625</xdr:rowOff>
    </xdr:to>
    <xdr:graphicFrame macro="">
      <xdr:nvGraphicFramePr>
        <xdr:cNvPr id="369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279400</xdr:colOff>
      <xdr:row>72</xdr:row>
      <xdr:rowOff>44450</xdr:rowOff>
    </xdr:from>
    <xdr:to>
      <xdr:col>16</xdr:col>
      <xdr:colOff>349250</xdr:colOff>
      <xdr:row>90</xdr:row>
      <xdr:rowOff>63500</xdr:rowOff>
    </xdr:to>
    <xdr:graphicFrame macro="">
      <xdr:nvGraphicFramePr>
        <xdr:cNvPr id="370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466725</xdr:colOff>
      <xdr:row>55</xdr:row>
      <xdr:rowOff>25400</xdr:rowOff>
    </xdr:from>
    <xdr:to>
      <xdr:col>22</xdr:col>
      <xdr:colOff>292100</xdr:colOff>
      <xdr:row>72</xdr:row>
      <xdr:rowOff>63500</xdr:rowOff>
    </xdr:to>
    <xdr:graphicFrame macro="">
      <xdr:nvGraphicFramePr>
        <xdr:cNvPr id="370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438150</xdr:colOff>
      <xdr:row>73</xdr:row>
      <xdr:rowOff>57150</xdr:rowOff>
    </xdr:from>
    <xdr:to>
      <xdr:col>22</xdr:col>
      <xdr:colOff>254000</xdr:colOff>
      <xdr:row>91</xdr:row>
      <xdr:rowOff>57150</xdr:rowOff>
    </xdr:to>
    <xdr:graphicFrame macro="">
      <xdr:nvGraphicFramePr>
        <xdr:cNvPr id="370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187325</xdr:colOff>
      <xdr:row>55</xdr:row>
      <xdr:rowOff>60325</xdr:rowOff>
    </xdr:from>
    <xdr:to>
      <xdr:col>28</xdr:col>
      <xdr:colOff>622300</xdr:colOff>
      <xdr:row>71</xdr:row>
      <xdr:rowOff>79375</xdr:rowOff>
    </xdr:to>
    <xdr:graphicFrame macro="">
      <xdr:nvGraphicFramePr>
        <xdr:cNvPr id="370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187324</xdr:colOff>
      <xdr:row>72</xdr:row>
      <xdr:rowOff>60324</xdr:rowOff>
    </xdr:from>
    <xdr:to>
      <xdr:col>28</xdr:col>
      <xdr:colOff>603249</xdr:colOff>
      <xdr:row>89</xdr:row>
      <xdr:rowOff>126999</xdr:rowOff>
    </xdr:to>
    <xdr:graphicFrame macro="">
      <xdr:nvGraphicFramePr>
        <xdr:cNvPr id="370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48</xdr:col>
      <xdr:colOff>123826</xdr:colOff>
      <xdr:row>55</xdr:row>
      <xdr:rowOff>77390</xdr:rowOff>
    </xdr:from>
    <xdr:to>
      <xdr:col>52</xdr:col>
      <xdr:colOff>381000</xdr:colOff>
      <xdr:row>70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42</xdr:col>
      <xdr:colOff>66675</xdr:colOff>
      <xdr:row>55</xdr:row>
      <xdr:rowOff>71437</xdr:rowOff>
    </xdr:from>
    <xdr:to>
      <xdr:col>46</xdr:col>
      <xdr:colOff>276225</xdr:colOff>
      <xdr:row>70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66675</xdr:colOff>
      <xdr:row>71</xdr:row>
      <xdr:rowOff>90486</xdr:rowOff>
    </xdr:from>
    <xdr:to>
      <xdr:col>46</xdr:col>
      <xdr:colOff>266700</xdr:colOff>
      <xdr:row>88</xdr:row>
      <xdr:rowOff>85724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336550</xdr:colOff>
      <xdr:row>73</xdr:row>
      <xdr:rowOff>65087</xdr:rowOff>
    </xdr:from>
    <xdr:to>
      <xdr:col>34</xdr:col>
      <xdr:colOff>165100</xdr:colOff>
      <xdr:row>90</xdr:row>
      <xdr:rowOff>55562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54</xdr:col>
      <xdr:colOff>180975</xdr:colOff>
      <xdr:row>55</xdr:row>
      <xdr:rowOff>71437</xdr:rowOff>
    </xdr:from>
    <xdr:to>
      <xdr:col>58</xdr:col>
      <xdr:colOff>466725</xdr:colOff>
      <xdr:row>70</xdr:row>
      <xdr:rowOff>42862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36</xdr:col>
      <xdr:colOff>187001</xdr:colOff>
      <xdr:row>55</xdr:row>
      <xdr:rowOff>37905</xdr:rowOff>
    </xdr:from>
    <xdr:to>
      <xdr:col>40</xdr:col>
      <xdr:colOff>63176</xdr:colOff>
      <xdr:row>69</xdr:row>
      <xdr:rowOff>154538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352425</xdr:colOff>
      <xdr:row>55</xdr:row>
      <xdr:rowOff>47625</xdr:rowOff>
    </xdr:from>
    <xdr:to>
      <xdr:col>34</xdr:col>
      <xdr:colOff>171450</xdr:colOff>
      <xdr:row>70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60</xdr:col>
      <xdr:colOff>9719</xdr:colOff>
      <xdr:row>55</xdr:row>
      <xdr:rowOff>58316</xdr:rowOff>
    </xdr:from>
    <xdr:to>
      <xdr:col>64</xdr:col>
      <xdr:colOff>295469</xdr:colOff>
      <xdr:row>70</xdr:row>
      <xdr:rowOff>29741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66</xdr:col>
      <xdr:colOff>711200</xdr:colOff>
      <xdr:row>52</xdr:row>
      <xdr:rowOff>78740</xdr:rowOff>
    </xdr:from>
    <xdr:to>
      <xdr:col>72</xdr:col>
      <xdr:colOff>160020</xdr:colOff>
      <xdr:row>67</xdr:row>
      <xdr:rowOff>124460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212725</xdr:colOff>
      <xdr:row>40</xdr:row>
      <xdr:rowOff>57150</xdr:rowOff>
    </xdr:from>
    <xdr:to>
      <xdr:col>4</xdr:col>
      <xdr:colOff>317500</xdr:colOff>
      <xdr:row>56</xdr:row>
      <xdr:rowOff>57150</xdr:rowOff>
    </xdr:to>
    <xdr:graphicFrame macro="">
      <xdr:nvGraphicFramePr>
        <xdr:cNvPr id="27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339725</xdr:colOff>
      <xdr:row>40</xdr:row>
      <xdr:rowOff>57150</xdr:rowOff>
    </xdr:from>
    <xdr:to>
      <xdr:col>10</xdr:col>
      <xdr:colOff>381000</xdr:colOff>
      <xdr:row>56</xdr:row>
      <xdr:rowOff>57150</xdr:rowOff>
    </xdr:to>
    <xdr:graphicFrame macro="">
      <xdr:nvGraphicFramePr>
        <xdr:cNvPr id="27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400050</xdr:colOff>
      <xdr:row>40</xdr:row>
      <xdr:rowOff>47625</xdr:rowOff>
    </xdr:from>
    <xdr:to>
      <xdr:col>16</xdr:col>
      <xdr:colOff>450850</xdr:colOff>
      <xdr:row>56</xdr:row>
      <xdr:rowOff>57150</xdr:rowOff>
    </xdr:to>
    <xdr:graphicFrame macro="">
      <xdr:nvGraphicFramePr>
        <xdr:cNvPr id="27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409575</xdr:colOff>
      <xdr:row>57</xdr:row>
      <xdr:rowOff>44450</xdr:rowOff>
    </xdr:from>
    <xdr:to>
      <xdr:col>16</xdr:col>
      <xdr:colOff>450850</xdr:colOff>
      <xdr:row>74</xdr:row>
      <xdr:rowOff>117475</xdr:rowOff>
    </xdr:to>
    <xdr:graphicFrame macro="">
      <xdr:nvGraphicFramePr>
        <xdr:cNvPr id="276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348457</xdr:colOff>
      <xdr:row>40</xdr:row>
      <xdr:rowOff>77788</xdr:rowOff>
    </xdr:from>
    <xdr:to>
      <xdr:col>22</xdr:col>
      <xdr:colOff>408782</xdr:colOff>
      <xdr:row>56</xdr:row>
      <xdr:rowOff>96838</xdr:rowOff>
    </xdr:to>
    <xdr:graphicFrame macro="">
      <xdr:nvGraphicFramePr>
        <xdr:cNvPr id="276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368301</xdr:colOff>
      <xdr:row>57</xdr:row>
      <xdr:rowOff>60325</xdr:rowOff>
    </xdr:from>
    <xdr:to>
      <xdr:col>22</xdr:col>
      <xdr:colOff>428626</xdr:colOff>
      <xdr:row>74</xdr:row>
      <xdr:rowOff>142875</xdr:rowOff>
    </xdr:to>
    <xdr:graphicFrame macro="">
      <xdr:nvGraphicFramePr>
        <xdr:cNvPr id="276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59532</xdr:colOff>
      <xdr:row>40</xdr:row>
      <xdr:rowOff>87312</xdr:rowOff>
    </xdr:from>
    <xdr:to>
      <xdr:col>28</xdr:col>
      <xdr:colOff>526257</xdr:colOff>
      <xdr:row>56</xdr:row>
      <xdr:rowOff>115887</xdr:rowOff>
    </xdr:to>
    <xdr:graphicFrame macro="">
      <xdr:nvGraphicFramePr>
        <xdr:cNvPr id="276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76994</xdr:colOff>
      <xdr:row>57</xdr:row>
      <xdr:rowOff>65881</xdr:rowOff>
    </xdr:from>
    <xdr:to>
      <xdr:col>28</xdr:col>
      <xdr:colOff>529431</xdr:colOff>
      <xdr:row>74</xdr:row>
      <xdr:rowOff>138906</xdr:rowOff>
    </xdr:to>
    <xdr:graphicFrame macro="">
      <xdr:nvGraphicFramePr>
        <xdr:cNvPr id="276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111125</xdr:colOff>
      <xdr:row>40</xdr:row>
      <xdr:rowOff>79375</xdr:rowOff>
    </xdr:from>
    <xdr:to>
      <xdr:col>34</xdr:col>
      <xdr:colOff>561975</xdr:colOff>
      <xdr:row>56</xdr:row>
      <xdr:rowOff>107950</xdr:rowOff>
    </xdr:to>
    <xdr:graphicFrame macro="">
      <xdr:nvGraphicFramePr>
        <xdr:cNvPr id="276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158750</xdr:colOff>
      <xdr:row>57</xdr:row>
      <xdr:rowOff>63500</xdr:rowOff>
    </xdr:from>
    <xdr:to>
      <xdr:col>34</xdr:col>
      <xdr:colOff>590550</xdr:colOff>
      <xdr:row>74</xdr:row>
      <xdr:rowOff>136525</xdr:rowOff>
    </xdr:to>
    <xdr:graphicFrame macro="">
      <xdr:nvGraphicFramePr>
        <xdr:cNvPr id="276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309564</xdr:colOff>
      <xdr:row>40</xdr:row>
      <xdr:rowOff>55563</xdr:rowOff>
    </xdr:from>
    <xdr:to>
      <xdr:col>40</xdr:col>
      <xdr:colOff>488634</xdr:colOff>
      <xdr:row>56</xdr:row>
      <xdr:rowOff>25083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36</xdr:col>
      <xdr:colOff>329407</xdr:colOff>
      <xdr:row>57</xdr:row>
      <xdr:rowOff>63102</xdr:rowOff>
    </xdr:from>
    <xdr:to>
      <xdr:col>40</xdr:col>
      <xdr:colOff>508477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209551</xdr:colOff>
      <xdr:row>57</xdr:row>
      <xdr:rowOff>0</xdr:rowOff>
    </xdr:from>
    <xdr:to>
      <xdr:col>4</xdr:col>
      <xdr:colOff>342900</xdr:colOff>
      <xdr:row>74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342901</xdr:colOff>
      <xdr:row>57</xdr:row>
      <xdr:rowOff>52387</xdr:rowOff>
    </xdr:from>
    <xdr:to>
      <xdr:col>10</xdr:col>
      <xdr:colOff>428626</xdr:colOff>
      <xdr:row>74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200025</xdr:colOff>
      <xdr:row>40</xdr:row>
      <xdr:rowOff>61911</xdr:rowOff>
    </xdr:from>
    <xdr:to>
      <xdr:col>46</xdr:col>
      <xdr:colOff>428625</xdr:colOff>
      <xdr:row>56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42</xdr:col>
      <xdr:colOff>161925</xdr:colOff>
      <xdr:row>57</xdr:row>
      <xdr:rowOff>61911</xdr:rowOff>
    </xdr:from>
    <xdr:to>
      <xdr:col>46</xdr:col>
      <xdr:colOff>447675</xdr:colOff>
      <xdr:row>74</xdr:row>
      <xdr:rowOff>161924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48</xdr:col>
      <xdr:colOff>9525</xdr:colOff>
      <xdr:row>40</xdr:row>
      <xdr:rowOff>66675</xdr:rowOff>
    </xdr:from>
    <xdr:to>
      <xdr:col>52</xdr:col>
      <xdr:colOff>238125</xdr:colOff>
      <xdr:row>56</xdr:row>
      <xdr:rowOff>14288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66675</xdr:colOff>
      <xdr:row>57</xdr:row>
      <xdr:rowOff>66675</xdr:rowOff>
    </xdr:from>
    <xdr:to>
      <xdr:col>52</xdr:col>
      <xdr:colOff>352425</xdr:colOff>
      <xdr:row>75</xdr:row>
      <xdr:rowOff>4763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53</xdr:col>
      <xdr:colOff>495300</xdr:colOff>
      <xdr:row>41</xdr:row>
      <xdr:rowOff>120650</xdr:rowOff>
    </xdr:from>
    <xdr:to>
      <xdr:col>58</xdr:col>
      <xdr:colOff>38100</xdr:colOff>
      <xdr:row>56</xdr:row>
      <xdr:rowOff>6350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53</xdr:col>
      <xdr:colOff>457200</xdr:colOff>
      <xdr:row>57</xdr:row>
      <xdr:rowOff>95250</xdr:rowOff>
    </xdr:from>
    <xdr:to>
      <xdr:col>58</xdr:col>
      <xdr:colOff>0</xdr:colOff>
      <xdr:row>74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0.5651</cdr:x>
      <cdr:y>0.05512</cdr:y>
    </cdr:from>
    <cdr:to>
      <cdr:x>0.9375</cdr:x>
      <cdr:y>0.22873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83656" y="151209"/>
          <a:ext cx="1702594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43</xdr:row>
      <xdr:rowOff>79375</xdr:rowOff>
    </xdr:from>
    <xdr:to>
      <xdr:col>10</xdr:col>
      <xdr:colOff>428625</xdr:colOff>
      <xdr:row>58</xdr:row>
      <xdr:rowOff>79375</xdr:rowOff>
    </xdr:to>
    <xdr:graphicFrame macro="">
      <xdr:nvGraphicFramePr>
        <xdr:cNvPr id="190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260350</xdr:colOff>
      <xdr:row>59</xdr:row>
      <xdr:rowOff>76200</xdr:rowOff>
    </xdr:from>
    <xdr:to>
      <xdr:col>10</xdr:col>
      <xdr:colOff>422275</xdr:colOff>
      <xdr:row>77</xdr:row>
      <xdr:rowOff>57150</xdr:rowOff>
    </xdr:to>
    <xdr:graphicFrame macro="">
      <xdr:nvGraphicFramePr>
        <xdr:cNvPr id="190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263525</xdr:colOff>
      <xdr:row>43</xdr:row>
      <xdr:rowOff>63500</xdr:rowOff>
    </xdr:from>
    <xdr:to>
      <xdr:col>4</xdr:col>
      <xdr:colOff>358775</xdr:colOff>
      <xdr:row>58</xdr:row>
      <xdr:rowOff>63500</xdr:rowOff>
    </xdr:to>
    <xdr:graphicFrame macro="">
      <xdr:nvGraphicFramePr>
        <xdr:cNvPr id="190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263525</xdr:colOff>
      <xdr:row>59</xdr:row>
      <xdr:rowOff>60325</xdr:rowOff>
    </xdr:from>
    <xdr:to>
      <xdr:col>4</xdr:col>
      <xdr:colOff>368300</xdr:colOff>
      <xdr:row>77</xdr:row>
      <xdr:rowOff>41275</xdr:rowOff>
    </xdr:to>
    <xdr:graphicFrame macro="">
      <xdr:nvGraphicFramePr>
        <xdr:cNvPr id="190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409575</xdr:colOff>
      <xdr:row>59</xdr:row>
      <xdr:rowOff>44450</xdr:rowOff>
    </xdr:from>
    <xdr:to>
      <xdr:col>16</xdr:col>
      <xdr:colOff>130175</xdr:colOff>
      <xdr:row>77</xdr:row>
      <xdr:rowOff>15875</xdr:rowOff>
    </xdr:to>
    <xdr:graphicFrame macro="">
      <xdr:nvGraphicFramePr>
        <xdr:cNvPr id="190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409575</xdr:colOff>
      <xdr:row>43</xdr:row>
      <xdr:rowOff>95250</xdr:rowOff>
    </xdr:from>
    <xdr:to>
      <xdr:col>16</xdr:col>
      <xdr:colOff>149225</xdr:colOff>
      <xdr:row>58</xdr:row>
      <xdr:rowOff>104775</xdr:rowOff>
    </xdr:to>
    <xdr:graphicFrame macro="">
      <xdr:nvGraphicFramePr>
        <xdr:cNvPr id="19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355600</xdr:colOff>
      <xdr:row>43</xdr:row>
      <xdr:rowOff>98425</xdr:rowOff>
    </xdr:from>
    <xdr:to>
      <xdr:col>28</xdr:col>
      <xdr:colOff>104775</xdr:colOff>
      <xdr:row>58</xdr:row>
      <xdr:rowOff>107950</xdr:rowOff>
    </xdr:to>
    <xdr:graphicFrame macro="">
      <xdr:nvGraphicFramePr>
        <xdr:cNvPr id="19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450850</xdr:colOff>
      <xdr:row>58</xdr:row>
      <xdr:rowOff>187325</xdr:rowOff>
    </xdr:from>
    <xdr:to>
      <xdr:col>22</xdr:col>
      <xdr:colOff>200025</xdr:colOff>
      <xdr:row>77</xdr:row>
      <xdr:rowOff>38100</xdr:rowOff>
    </xdr:to>
    <xdr:graphicFrame macro="">
      <xdr:nvGraphicFramePr>
        <xdr:cNvPr id="19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63500</xdr:colOff>
      <xdr:row>43</xdr:row>
      <xdr:rowOff>57150</xdr:rowOff>
    </xdr:from>
    <xdr:to>
      <xdr:col>34</xdr:col>
      <xdr:colOff>409575</xdr:colOff>
      <xdr:row>58</xdr:row>
      <xdr:rowOff>117475</xdr:rowOff>
    </xdr:to>
    <xdr:graphicFrame macro="">
      <xdr:nvGraphicFramePr>
        <xdr:cNvPr id="19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85725</xdr:colOff>
      <xdr:row>59</xdr:row>
      <xdr:rowOff>60325</xdr:rowOff>
    </xdr:from>
    <xdr:to>
      <xdr:col>34</xdr:col>
      <xdr:colOff>441325</xdr:colOff>
      <xdr:row>77</xdr:row>
      <xdr:rowOff>63500</xdr:rowOff>
    </xdr:to>
    <xdr:graphicFrame macro="">
      <xdr:nvGraphicFramePr>
        <xdr:cNvPr id="19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466725</xdr:colOff>
      <xdr:row>43</xdr:row>
      <xdr:rowOff>76198</xdr:rowOff>
    </xdr:from>
    <xdr:to>
      <xdr:col>22</xdr:col>
      <xdr:colOff>219075</xdr:colOff>
      <xdr:row>58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361950</xdr:colOff>
      <xdr:row>59</xdr:row>
      <xdr:rowOff>42861</xdr:rowOff>
    </xdr:from>
    <xdr:to>
      <xdr:col>28</xdr:col>
      <xdr:colOff>133350</xdr:colOff>
      <xdr:row>77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152400</xdr:colOff>
      <xdr:row>43</xdr:row>
      <xdr:rowOff>42861</xdr:rowOff>
    </xdr:from>
    <xdr:to>
      <xdr:col>40</xdr:col>
      <xdr:colOff>485775</xdr:colOff>
      <xdr:row>58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36</xdr:col>
      <xdr:colOff>142875</xdr:colOff>
      <xdr:row>59</xdr:row>
      <xdr:rowOff>61911</xdr:rowOff>
    </xdr:from>
    <xdr:to>
      <xdr:col>40</xdr:col>
      <xdr:colOff>495300</xdr:colOff>
      <xdr:row>77</xdr:row>
      <xdr:rowOff>28574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209550</xdr:colOff>
      <xdr:row>43</xdr:row>
      <xdr:rowOff>42862</xdr:rowOff>
    </xdr:from>
    <xdr:to>
      <xdr:col>46</xdr:col>
      <xdr:colOff>371475</xdr:colOff>
      <xdr:row>58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42</xdr:col>
      <xdr:colOff>219075</xdr:colOff>
      <xdr:row>59</xdr:row>
      <xdr:rowOff>52386</xdr:rowOff>
    </xdr:from>
    <xdr:to>
      <xdr:col>46</xdr:col>
      <xdr:colOff>371475</xdr:colOff>
      <xdr:row>77</xdr:row>
      <xdr:rowOff>19049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48</xdr:col>
      <xdr:colOff>314325</xdr:colOff>
      <xdr:row>43</xdr:row>
      <xdr:rowOff>47625</xdr:rowOff>
    </xdr:from>
    <xdr:to>
      <xdr:col>52</xdr:col>
      <xdr:colOff>457200</xdr:colOff>
      <xdr:row>58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304800</xdr:colOff>
      <xdr:row>59</xdr:row>
      <xdr:rowOff>57150</xdr:rowOff>
    </xdr:from>
    <xdr:to>
      <xdr:col>52</xdr:col>
      <xdr:colOff>447675</xdr:colOff>
      <xdr:row>77</xdr:row>
      <xdr:rowOff>19050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54</xdr:col>
      <xdr:colOff>28575</xdr:colOff>
      <xdr:row>43</xdr:row>
      <xdr:rowOff>38100</xdr:rowOff>
    </xdr:from>
    <xdr:to>
      <xdr:col>58</xdr:col>
      <xdr:colOff>171450</xdr:colOff>
      <xdr:row>58</xdr:row>
      <xdr:rowOff>66675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59</xdr:col>
      <xdr:colOff>254000</xdr:colOff>
      <xdr:row>43</xdr:row>
      <xdr:rowOff>76200</xdr:rowOff>
    </xdr:from>
    <xdr:to>
      <xdr:col>64</xdr:col>
      <xdr:colOff>139700</xdr:colOff>
      <xdr:row>57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65</xdr:col>
      <xdr:colOff>330200</xdr:colOff>
      <xdr:row>43</xdr:row>
      <xdr:rowOff>12700</xdr:rowOff>
    </xdr:from>
    <xdr:to>
      <xdr:col>71</xdr:col>
      <xdr:colOff>203200</xdr:colOff>
      <xdr:row>59</xdr:row>
      <xdr:rowOff>63500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59</xdr:row>
      <xdr:rowOff>57150</xdr:rowOff>
    </xdr:from>
    <xdr:to>
      <xdr:col>4</xdr:col>
      <xdr:colOff>428625</xdr:colOff>
      <xdr:row>73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59</xdr:row>
      <xdr:rowOff>57150</xdr:rowOff>
    </xdr:from>
    <xdr:to>
      <xdr:col>11</xdr:col>
      <xdr:colOff>428625</xdr:colOff>
      <xdr:row>73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219075</xdr:colOff>
      <xdr:row>74</xdr:row>
      <xdr:rowOff>47625</xdr:rowOff>
    </xdr:from>
    <xdr:to>
      <xdr:col>11</xdr:col>
      <xdr:colOff>409575</xdr:colOff>
      <xdr:row>91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381000</xdr:colOff>
      <xdr:row>59</xdr:row>
      <xdr:rowOff>47625</xdr:rowOff>
    </xdr:from>
    <xdr:to>
      <xdr:col>17</xdr:col>
      <xdr:colOff>247650</xdr:colOff>
      <xdr:row>73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381000</xdr:colOff>
      <xdr:row>74</xdr:row>
      <xdr:rowOff>76200</xdr:rowOff>
    </xdr:from>
    <xdr:to>
      <xdr:col>17</xdr:col>
      <xdr:colOff>247650</xdr:colOff>
      <xdr:row>91</xdr:row>
      <xdr:rowOff>28575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438151</xdr:colOff>
      <xdr:row>59</xdr:row>
      <xdr:rowOff>47625</xdr:rowOff>
    </xdr:from>
    <xdr:to>
      <xdr:col>23</xdr:col>
      <xdr:colOff>276226</xdr:colOff>
      <xdr:row>73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428625</xdr:colOff>
      <xdr:row>74</xdr:row>
      <xdr:rowOff>47625</xdr:rowOff>
    </xdr:from>
    <xdr:to>
      <xdr:col>23</xdr:col>
      <xdr:colOff>276225</xdr:colOff>
      <xdr:row>91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438150</xdr:colOff>
      <xdr:row>87</xdr:row>
      <xdr:rowOff>57150</xdr:rowOff>
    </xdr:from>
    <xdr:to>
      <xdr:col>29</xdr:col>
      <xdr:colOff>333375</xdr:colOff>
      <xdr:row>104</xdr:row>
      <xdr:rowOff>47625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438150</xdr:colOff>
      <xdr:row>105</xdr:row>
      <xdr:rowOff>57150</xdr:rowOff>
    </xdr:from>
    <xdr:to>
      <xdr:col>29</xdr:col>
      <xdr:colOff>342900</xdr:colOff>
      <xdr:row>122</xdr:row>
      <xdr:rowOff>47625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638175</xdr:colOff>
      <xdr:row>123</xdr:row>
      <xdr:rowOff>47625</xdr:rowOff>
    </xdr:from>
    <xdr:to>
      <xdr:col>29</xdr:col>
      <xdr:colOff>352425</xdr:colOff>
      <xdr:row>150</xdr:row>
      <xdr:rowOff>152400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361950</xdr:colOff>
      <xdr:row>87</xdr:row>
      <xdr:rowOff>47625</xdr:rowOff>
    </xdr:from>
    <xdr:to>
      <xdr:col>35</xdr:col>
      <xdr:colOff>333375</xdr:colOff>
      <xdr:row>104</xdr:row>
      <xdr:rowOff>38100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371475</xdr:colOff>
      <xdr:row>105</xdr:row>
      <xdr:rowOff>38100</xdr:rowOff>
    </xdr:from>
    <xdr:to>
      <xdr:col>35</xdr:col>
      <xdr:colOff>342900</xdr:colOff>
      <xdr:row>122</xdr:row>
      <xdr:rowOff>28575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381000</xdr:colOff>
      <xdr:row>123</xdr:row>
      <xdr:rowOff>47625</xdr:rowOff>
    </xdr:from>
    <xdr:to>
      <xdr:col>35</xdr:col>
      <xdr:colOff>352425</xdr:colOff>
      <xdr:row>140</xdr:row>
      <xdr:rowOff>38100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37</xdr:col>
      <xdr:colOff>314325</xdr:colOff>
      <xdr:row>61</xdr:row>
      <xdr:rowOff>57150</xdr:rowOff>
    </xdr:from>
    <xdr:to>
      <xdr:col>41</xdr:col>
      <xdr:colOff>438150</xdr:colOff>
      <xdr:row>75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37</xdr:col>
      <xdr:colOff>304800</xdr:colOff>
      <xdr:row>76</xdr:row>
      <xdr:rowOff>47625</xdr:rowOff>
    </xdr:from>
    <xdr:to>
      <xdr:col>41</xdr:col>
      <xdr:colOff>447675</xdr:colOff>
      <xdr:row>93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133350</xdr:colOff>
      <xdr:row>74</xdr:row>
      <xdr:rowOff>57150</xdr:rowOff>
    </xdr:from>
    <xdr:to>
      <xdr:col>4</xdr:col>
      <xdr:colOff>419100</xdr:colOff>
      <xdr:row>91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42</xdr:col>
      <xdr:colOff>152400</xdr:colOff>
      <xdr:row>61</xdr:row>
      <xdr:rowOff>171451</xdr:rowOff>
    </xdr:from>
    <xdr:to>
      <xdr:col>47</xdr:col>
      <xdr:colOff>171449</xdr:colOff>
      <xdr:row>80</xdr:row>
      <xdr:rowOff>114301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81</xdr:row>
      <xdr:rowOff>102409</xdr:rowOff>
    </xdr:from>
    <xdr:to>
      <xdr:col>47</xdr:col>
      <xdr:colOff>180975</xdr:colOff>
      <xdr:row>102</xdr:row>
      <xdr:rowOff>9525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266700</xdr:colOff>
      <xdr:row>61</xdr:row>
      <xdr:rowOff>169334</xdr:rowOff>
    </xdr:from>
    <xdr:to>
      <xdr:col>52</xdr:col>
      <xdr:colOff>578556</xdr:colOff>
      <xdr:row>80</xdr:row>
      <xdr:rowOff>42333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53</xdr:col>
      <xdr:colOff>287867</xdr:colOff>
      <xdr:row>75</xdr:row>
      <xdr:rowOff>42334</xdr:rowOff>
    </xdr:from>
    <xdr:to>
      <xdr:col>67</xdr:col>
      <xdr:colOff>369359</xdr:colOff>
      <xdr:row>104</xdr:row>
      <xdr:rowOff>70908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49</xdr:col>
      <xdr:colOff>50798</xdr:colOff>
      <xdr:row>44</xdr:row>
      <xdr:rowOff>177800</xdr:rowOff>
    </xdr:from>
    <xdr:to>
      <xdr:col>54</xdr:col>
      <xdr:colOff>380999</xdr:colOff>
      <xdr:row>60</xdr:row>
      <xdr:rowOff>173565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59</xdr:row>
      <xdr:rowOff>57150</xdr:rowOff>
    </xdr:from>
    <xdr:to>
      <xdr:col>4</xdr:col>
      <xdr:colOff>304800</xdr:colOff>
      <xdr:row>76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77</xdr:row>
      <xdr:rowOff>28575</xdr:rowOff>
    </xdr:from>
    <xdr:to>
      <xdr:col>4</xdr:col>
      <xdr:colOff>314325</xdr:colOff>
      <xdr:row>94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587375</xdr:colOff>
      <xdr:row>59</xdr:row>
      <xdr:rowOff>101600</xdr:rowOff>
    </xdr:from>
    <xdr:to>
      <xdr:col>10</xdr:col>
      <xdr:colOff>6350</xdr:colOff>
      <xdr:row>76</xdr:row>
      <xdr:rowOff>92075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77</xdr:row>
      <xdr:rowOff>76200</xdr:rowOff>
    </xdr:from>
    <xdr:to>
      <xdr:col>10</xdr:col>
      <xdr:colOff>19050</xdr:colOff>
      <xdr:row>94</xdr:row>
      <xdr:rowOff>66675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784860</xdr:colOff>
      <xdr:row>42</xdr:row>
      <xdr:rowOff>76200</xdr:rowOff>
    </xdr:from>
    <xdr:to>
      <xdr:col>18</xdr:col>
      <xdr:colOff>132080</xdr:colOff>
      <xdr:row>62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215900</xdr:colOff>
      <xdr:row>63</xdr:row>
      <xdr:rowOff>162560</xdr:rowOff>
    </xdr:from>
    <xdr:to>
      <xdr:col>17</xdr:col>
      <xdr:colOff>584200</xdr:colOff>
      <xdr:row>80</xdr:row>
      <xdr:rowOff>149860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130"/>
  <sheetViews>
    <sheetView tabSelected="1" zoomScale="70" zoomScaleNormal="70" zoomScalePageLayoutView="125" workbookViewId="0">
      <selection activeCell="N7" sqref="N7"/>
    </sheetView>
  </sheetViews>
  <sheetFormatPr defaultColWidth="8.7109375" defaultRowHeight="12.75" x14ac:dyDescent="0.2"/>
  <cols>
    <col min="2" max="2" width="12.7109375" customWidth="1"/>
    <col min="3" max="3" width="12.42578125" customWidth="1"/>
    <col min="4" max="4" width="9.7109375" bestFit="1" customWidth="1"/>
    <col min="14" max="14" width="12.7109375" customWidth="1"/>
    <col min="15" max="20" width="6.7109375" customWidth="1"/>
    <col min="21" max="24" width="6.7109375" style="145" customWidth="1"/>
    <col min="25" max="28" width="6.7109375" customWidth="1"/>
    <col min="29" max="33" width="6.7109375" style="145" customWidth="1"/>
    <col min="34" max="39" width="6.7109375" customWidth="1"/>
    <col min="40" max="44" width="6.7109375" style="145" customWidth="1"/>
    <col min="45" max="49" width="6.7109375" customWidth="1"/>
    <col min="50" max="54" width="6.7109375" style="145" customWidth="1"/>
    <col min="56" max="57" width="8.7109375" style="145"/>
    <col min="63" max="63" width="8.7109375" style="145"/>
    <col min="65" max="66" width="8.7109375" style="145"/>
  </cols>
  <sheetData>
    <row r="2" spans="1:69" x14ac:dyDescent="0.2">
      <c r="A2" s="33" t="s">
        <v>152</v>
      </c>
      <c r="H2" s="104" t="s">
        <v>12</v>
      </c>
    </row>
    <row r="3" spans="1:69" x14ac:dyDescent="0.2">
      <c r="A3" s="21" t="s">
        <v>255</v>
      </c>
    </row>
    <row r="4" spans="1:69" x14ac:dyDescent="0.2">
      <c r="A4" s="217" t="s">
        <v>300</v>
      </c>
    </row>
    <row r="5" spans="1:69" ht="13.5" thickBot="1" x14ac:dyDescent="0.25">
      <c r="A5" s="33" t="s">
        <v>267</v>
      </c>
    </row>
    <row r="6" spans="1:69" ht="13.5" thickBot="1" x14ac:dyDescent="0.25">
      <c r="A6" s="30" t="s">
        <v>69</v>
      </c>
      <c r="B6" s="30" t="s">
        <v>131</v>
      </c>
      <c r="C6" s="30" t="s">
        <v>132</v>
      </c>
      <c r="D6" s="73" t="s">
        <v>133</v>
      </c>
      <c r="E6" s="73" t="s">
        <v>134</v>
      </c>
      <c r="F6" s="73" t="s">
        <v>135</v>
      </c>
      <c r="G6" s="73" t="s">
        <v>136</v>
      </c>
      <c r="H6" s="73" t="s">
        <v>137</v>
      </c>
      <c r="I6" s="73" t="s">
        <v>138</v>
      </c>
      <c r="J6" s="73" t="s">
        <v>139</v>
      </c>
      <c r="K6" s="73" t="s">
        <v>140</v>
      </c>
    </row>
    <row r="7" spans="1:69" ht="51.75" customHeight="1" thickBot="1" x14ac:dyDescent="0.25">
      <c r="A7" s="31"/>
      <c r="K7" s="32"/>
      <c r="O7" s="246" t="s">
        <v>113</v>
      </c>
      <c r="P7" s="246"/>
      <c r="Q7" s="246"/>
      <c r="R7" s="246"/>
      <c r="S7" s="246"/>
      <c r="T7" s="246"/>
      <c r="U7" s="246"/>
      <c r="V7" s="246"/>
      <c r="W7" s="246"/>
      <c r="X7" s="244"/>
      <c r="Y7" s="246" t="s">
        <v>62</v>
      </c>
      <c r="Z7" s="246"/>
      <c r="AA7" s="246"/>
      <c r="AB7" s="246"/>
      <c r="AC7" s="246"/>
      <c r="AD7" s="246"/>
      <c r="AE7" s="246"/>
      <c r="AF7" s="221"/>
      <c r="AG7" s="244"/>
      <c r="AH7" s="246" t="s">
        <v>104</v>
      </c>
      <c r="AI7" s="246"/>
      <c r="AJ7" s="246"/>
      <c r="AK7" s="246"/>
      <c r="AL7" s="246"/>
      <c r="AM7" s="246"/>
      <c r="AN7" s="246"/>
      <c r="AO7" s="246"/>
      <c r="AP7" s="246"/>
      <c r="AQ7" s="246"/>
      <c r="AR7" s="244"/>
      <c r="AS7" s="246" t="s">
        <v>97</v>
      </c>
      <c r="AT7" s="246"/>
      <c r="AU7" s="246"/>
      <c r="AV7" s="246"/>
      <c r="AW7" s="246"/>
      <c r="AX7" s="246"/>
      <c r="AY7" s="246"/>
      <c r="AZ7" s="246"/>
      <c r="BA7" s="246"/>
      <c r="BB7" s="244"/>
      <c r="BC7" s="246" t="s">
        <v>196</v>
      </c>
      <c r="BD7" s="246"/>
      <c r="BE7" s="244"/>
      <c r="BF7" s="246" t="s">
        <v>85</v>
      </c>
      <c r="BG7" s="246"/>
      <c r="BH7" s="246"/>
      <c r="BI7" s="246"/>
      <c r="BJ7" s="246"/>
      <c r="BK7" s="246"/>
      <c r="BL7" s="246"/>
      <c r="BM7" s="246"/>
      <c r="BN7" s="244"/>
      <c r="BO7" t="s">
        <v>201</v>
      </c>
    </row>
    <row r="8" spans="1:69" ht="24.75" thickBot="1" x14ac:dyDescent="0.25">
      <c r="A8" s="30" t="s">
        <v>114</v>
      </c>
      <c r="B8" s="30" t="s">
        <v>113</v>
      </c>
      <c r="C8" s="30" t="s">
        <v>141</v>
      </c>
      <c r="D8" s="74">
        <v>38176</v>
      </c>
      <c r="E8" s="73" t="s">
        <v>142</v>
      </c>
      <c r="F8" s="88">
        <f t="shared" ref="F8:F16" si="0">IF(H8="","",(H8*4+I8*3+J8*2+K8*1)/SUM(H8:K8))</f>
        <v>1.4</v>
      </c>
      <c r="G8" s="30" t="str">
        <f>IF(F8="","",IF(F8&lt;=2,"Poor",IF(F8&lt;=2.5,"Fair",IF(F8&lt;=3.5,"Good",IF(F8&gt;=3.6,"Excellent","")))))</f>
        <v>Poor</v>
      </c>
      <c r="H8" s="73">
        <v>0</v>
      </c>
      <c r="I8" s="73">
        <v>1</v>
      </c>
      <c r="J8" s="73">
        <v>0</v>
      </c>
      <c r="K8" s="73">
        <v>4</v>
      </c>
      <c r="O8" s="12">
        <v>2004</v>
      </c>
      <c r="P8" s="12">
        <v>2005</v>
      </c>
      <c r="Q8" s="12">
        <v>2006</v>
      </c>
      <c r="R8" s="12">
        <v>2007</v>
      </c>
      <c r="S8" s="12">
        <v>2008</v>
      </c>
      <c r="T8" s="12">
        <v>2009</v>
      </c>
      <c r="U8" s="169">
        <v>2010</v>
      </c>
      <c r="V8" s="169">
        <v>2011</v>
      </c>
      <c r="W8" s="169">
        <v>2013</v>
      </c>
      <c r="X8" s="169">
        <v>2014</v>
      </c>
      <c r="Y8" s="175">
        <v>2006</v>
      </c>
      <c r="Z8" s="175">
        <v>2007</v>
      </c>
      <c r="AA8" s="175">
        <v>2008</v>
      </c>
      <c r="AB8" s="175">
        <v>2009</v>
      </c>
      <c r="AC8" s="175">
        <v>2010</v>
      </c>
      <c r="AD8" s="175">
        <v>2011</v>
      </c>
      <c r="AE8" s="175">
        <v>2012</v>
      </c>
      <c r="AF8" s="175">
        <v>2013</v>
      </c>
      <c r="AG8" s="175">
        <v>2014</v>
      </c>
      <c r="AH8" s="12">
        <v>2004</v>
      </c>
      <c r="AI8" s="12">
        <v>2005</v>
      </c>
      <c r="AJ8" s="12">
        <v>2006</v>
      </c>
      <c r="AK8" s="12">
        <v>2007</v>
      </c>
      <c r="AL8" s="12">
        <v>2008</v>
      </c>
      <c r="AM8" s="12">
        <v>2009</v>
      </c>
      <c r="AN8" s="169">
        <v>2010</v>
      </c>
      <c r="AO8" s="169">
        <v>2011</v>
      </c>
      <c r="AP8" s="169">
        <v>2012</v>
      </c>
      <c r="AQ8" s="169">
        <v>2013</v>
      </c>
      <c r="AR8" s="169">
        <v>2014</v>
      </c>
      <c r="AS8" s="12">
        <v>2004</v>
      </c>
      <c r="AT8" s="12">
        <v>2005</v>
      </c>
      <c r="AU8" s="12">
        <v>2006</v>
      </c>
      <c r="AV8" s="12">
        <v>2007</v>
      </c>
      <c r="AW8" s="12">
        <v>2008</v>
      </c>
      <c r="AX8" s="169">
        <v>2009</v>
      </c>
      <c r="AY8" s="169">
        <v>2011</v>
      </c>
      <c r="AZ8" s="169">
        <v>2012</v>
      </c>
      <c r="BA8" s="169">
        <v>2013</v>
      </c>
      <c r="BB8" s="169">
        <v>2014</v>
      </c>
      <c r="BC8" s="169">
        <v>2012</v>
      </c>
      <c r="BD8" s="169">
        <v>2013</v>
      </c>
      <c r="BE8" s="169">
        <v>2014</v>
      </c>
      <c r="BF8" s="169">
        <v>2004</v>
      </c>
      <c r="BG8" s="169">
        <v>2005</v>
      </c>
      <c r="BH8" s="169">
        <v>2006</v>
      </c>
      <c r="BI8" s="169">
        <v>2007</v>
      </c>
      <c r="BJ8" s="169">
        <v>2008</v>
      </c>
      <c r="BK8" s="169">
        <v>2010</v>
      </c>
      <c r="BL8" s="169">
        <v>2011</v>
      </c>
      <c r="BM8" s="169">
        <v>2013</v>
      </c>
      <c r="BN8" s="169">
        <v>2014</v>
      </c>
      <c r="BO8" s="169">
        <v>2012</v>
      </c>
      <c r="BP8" s="169">
        <v>2013</v>
      </c>
      <c r="BQ8" s="169">
        <v>2014</v>
      </c>
    </row>
    <row r="9" spans="1:69" ht="26.25" thickBot="1" x14ac:dyDescent="0.25">
      <c r="A9" s="30" t="s">
        <v>116</v>
      </c>
      <c r="B9" s="30" t="s">
        <v>113</v>
      </c>
      <c r="C9" s="30" t="s">
        <v>143</v>
      </c>
      <c r="D9" s="74">
        <v>38194</v>
      </c>
      <c r="E9" s="73" t="s">
        <v>142</v>
      </c>
      <c r="F9" s="88">
        <f t="shared" si="0"/>
        <v>1</v>
      </c>
      <c r="G9" s="30" t="str">
        <f t="shared" ref="G9:G17" si="1">IF(F9="","",IF(F9&lt;=2,"Poor",IF(F9&lt;=2.5,"Fair",IF(F9&lt;=3.5,"Good",IF(F9&gt;=3.6,"Excellent","")))))</f>
        <v>Poor</v>
      </c>
      <c r="H9" s="73">
        <v>0</v>
      </c>
      <c r="I9" s="73">
        <v>0</v>
      </c>
      <c r="J9" s="73">
        <v>0</v>
      </c>
      <c r="K9" s="73">
        <v>1</v>
      </c>
      <c r="N9" s="123" t="s">
        <v>65</v>
      </c>
      <c r="O9" s="87">
        <f>AVERAGE(F8:F9)</f>
        <v>1.2</v>
      </c>
      <c r="P9" s="87">
        <f>AVERAGE(F18:F19)</f>
        <v>2.4761904761904763</v>
      </c>
      <c r="Q9" s="87">
        <f>AVERAGE(F28:F29)</f>
        <v>2.25</v>
      </c>
      <c r="R9" s="87">
        <f>AVERAGE(F40:F41)</f>
        <v>1.7285714285714286</v>
      </c>
      <c r="S9" s="87">
        <f>AVERAGE(F50:F51)</f>
        <v>1.8285714285714287</v>
      </c>
      <c r="T9" s="87">
        <f>AVERAGE(F60:F61)</f>
        <v>1.6904761904761905</v>
      </c>
      <c r="U9" s="87">
        <f>AVERAGE(F70:F71)</f>
        <v>1.9444444444444444</v>
      </c>
      <c r="V9" s="87">
        <f>AVERAGE(F81:F82)</f>
        <v>1.5499999999999998</v>
      </c>
      <c r="W9" s="87">
        <f>AVERAGE(F105)</f>
        <v>1.6666666666666667</v>
      </c>
      <c r="X9" s="87">
        <f>AVERAGE(F119,F119)</f>
        <v>1.4</v>
      </c>
      <c r="Y9" s="234">
        <f>AVERAGE(F30:F31)</f>
        <v>1.9375</v>
      </c>
      <c r="Z9" s="234">
        <f>AVERAGE(F42:F43)</f>
        <v>1.8333333333333335</v>
      </c>
      <c r="AA9" s="234">
        <f>AVERAGE(F52:F53)</f>
        <v>1.4</v>
      </c>
      <c r="AB9" s="234">
        <f>AVERAGE(F62:F63)</f>
        <v>2.0963636363636367</v>
      </c>
      <c r="AC9" s="234">
        <f>AVERAGE(F72:F74)</f>
        <v>1.8269841269841269</v>
      </c>
      <c r="AD9" s="234">
        <f>AVERAGE(F83:F84)</f>
        <v>2.0549999999999997</v>
      </c>
      <c r="AE9" s="234">
        <f>AVERAGE(F93:F94)</f>
        <v>2.165</v>
      </c>
      <c r="AF9" s="234">
        <f>AVERAGE(F107:F108)</f>
        <v>2.145833333333333</v>
      </c>
      <c r="AG9" s="234">
        <f>AVERAGE(F120,F121)</f>
        <v>2.2000000000000002</v>
      </c>
      <c r="AH9" s="87">
        <f>AVERAGE(F10:F11)</f>
        <v>1.9583333333333333</v>
      </c>
      <c r="AI9" s="87">
        <f>AVERAGE(F20:F21)</f>
        <v>2.8571428571428572</v>
      </c>
      <c r="AJ9" s="87">
        <f>AVERAGE(F32:F33)</f>
        <v>2.1944444444444446</v>
      </c>
      <c r="AK9" s="87">
        <f>AVERAGE(F44:F45)</f>
        <v>2.4375</v>
      </c>
      <c r="AL9" s="87">
        <f>AVERAGE(F54:F55)</f>
        <v>2.020833333333333</v>
      </c>
      <c r="AM9" s="87">
        <f>AVERAGE(F64:F65)</f>
        <v>2</v>
      </c>
      <c r="AN9" s="87">
        <f>AVERAGE(F75:F76)</f>
        <v>2.1309523809523809</v>
      </c>
      <c r="AO9" s="87">
        <f>AVERAGE(F85)</f>
        <v>2.2999999999999998</v>
      </c>
      <c r="AP9" s="87">
        <f>AVERAGE(F95)</f>
        <v>2.2000000000000002</v>
      </c>
      <c r="AQ9" s="87">
        <f>AVERAGE(F109:F110)</f>
        <v>2.3166666666666664</v>
      </c>
      <c r="AR9" s="87">
        <f>AVERAGE(F122,F122)</f>
        <v>2.5</v>
      </c>
      <c r="AS9" s="87">
        <f>AVERAGE(F12:F15)</f>
        <v>2.510218253968254</v>
      </c>
      <c r="AT9" s="87">
        <f>AVERAGE(F22:F23)</f>
        <v>2.5357142857142856</v>
      </c>
      <c r="AU9" s="87">
        <f>AVERAGE(F34:F35)</f>
        <v>2.3809523809523809</v>
      </c>
      <c r="AV9" s="87">
        <f>AVERAGE(F46:F47)</f>
        <v>2.2333333333333334</v>
      </c>
      <c r="AW9" s="87">
        <f>AVERAGE(F56:F57)</f>
        <v>2.520833333333333</v>
      </c>
      <c r="AX9" s="87">
        <f>AVERAGE(F66:F67)</f>
        <v>2.2380952380952381</v>
      </c>
      <c r="AY9" s="87">
        <f>AVERAGE(F87:F88)</f>
        <v>2.67</v>
      </c>
      <c r="AZ9" s="87">
        <f>AVERAGE(F97:F98)</f>
        <v>2.35</v>
      </c>
      <c r="BA9" s="87">
        <f>AVERAGE(F111:F112)</f>
        <v>2.2222222222222223</v>
      </c>
      <c r="BB9" s="87">
        <f>AVERAGE(F123,F124)</f>
        <v>2.5499999999999998</v>
      </c>
      <c r="BC9" s="87">
        <v>2.0499999999999998</v>
      </c>
      <c r="BD9" s="87">
        <f>AVERAGE(F113:F114)</f>
        <v>2.0625</v>
      </c>
      <c r="BE9" s="87">
        <f>AVERAGE(F125,F126)</f>
        <v>2</v>
      </c>
      <c r="BF9" s="87">
        <f>AVERAGE(F16:F17)</f>
        <v>2.0333333333333332</v>
      </c>
      <c r="BG9" s="87">
        <f>AVERAGE(F24:F27)</f>
        <v>1.7437499999999999</v>
      </c>
      <c r="BH9" s="87">
        <f>AVERAGE(F36:F39)</f>
        <v>1.75</v>
      </c>
      <c r="BI9" s="87">
        <f>AVERAGE(F48:F49)</f>
        <v>1.8333333333333335</v>
      </c>
      <c r="BJ9" s="87">
        <f>AVERAGE(F58:F59)</f>
        <v>1.7619047619047619</v>
      </c>
      <c r="BK9" s="87">
        <f>AVERAGE(F79:F80)</f>
        <v>1.5833333333333335</v>
      </c>
      <c r="BL9" s="87">
        <f>AVERAGE(F89:F90)</f>
        <v>2</v>
      </c>
      <c r="BM9" s="87">
        <f>AVERAGE(F115)</f>
        <v>1.5</v>
      </c>
      <c r="BN9" s="87">
        <f>AVERAGE(F127,F128)</f>
        <v>1.8333333333333335</v>
      </c>
      <c r="BO9" s="87">
        <f>AVERAGE(F103:F104)</f>
        <v>2.63</v>
      </c>
      <c r="BP9" s="87">
        <f>AVERAGE(F117:F118)</f>
        <v>2</v>
      </c>
      <c r="BQ9" s="87">
        <f>AVERAGE(F129,F130)</f>
        <v>2.75</v>
      </c>
    </row>
    <row r="10" spans="1:69" ht="24.75" thickBot="1" x14ac:dyDescent="0.25">
      <c r="A10" s="30" t="s">
        <v>106</v>
      </c>
      <c r="B10" s="30" t="s">
        <v>104</v>
      </c>
      <c r="C10" s="30" t="s">
        <v>144</v>
      </c>
      <c r="D10" s="74">
        <v>38163</v>
      </c>
      <c r="E10" s="73" t="s">
        <v>142</v>
      </c>
      <c r="F10" s="88">
        <f t="shared" si="0"/>
        <v>2.1666666666666665</v>
      </c>
      <c r="G10" s="30" t="str">
        <f t="shared" si="1"/>
        <v>Fair</v>
      </c>
      <c r="H10" s="73">
        <v>0</v>
      </c>
      <c r="I10" s="73">
        <v>3</v>
      </c>
      <c r="J10" s="73">
        <v>1</v>
      </c>
      <c r="K10" s="73">
        <v>2</v>
      </c>
    </row>
    <row r="11" spans="1:69" ht="24.75" thickBot="1" x14ac:dyDescent="0.25">
      <c r="A11" s="30" t="s">
        <v>105</v>
      </c>
      <c r="B11" s="30" t="s">
        <v>104</v>
      </c>
      <c r="C11" s="30" t="s">
        <v>145</v>
      </c>
      <c r="D11" s="74">
        <v>38163</v>
      </c>
      <c r="E11" s="73" t="s">
        <v>142</v>
      </c>
      <c r="F11" s="88">
        <f t="shared" si="0"/>
        <v>1.75</v>
      </c>
      <c r="G11" s="30" t="str">
        <f t="shared" si="1"/>
        <v>Poor</v>
      </c>
      <c r="H11" s="73">
        <v>0</v>
      </c>
      <c r="I11" s="73">
        <v>2</v>
      </c>
      <c r="J11" s="73">
        <v>2</v>
      </c>
      <c r="K11" s="73">
        <v>4</v>
      </c>
      <c r="L11" t="s">
        <v>170</v>
      </c>
      <c r="M11" s="139" t="s">
        <v>174</v>
      </c>
    </row>
    <row r="12" spans="1:69" ht="24.75" thickBot="1" x14ac:dyDescent="0.25">
      <c r="A12" s="30" t="s">
        <v>103</v>
      </c>
      <c r="B12" s="30" t="s">
        <v>97</v>
      </c>
      <c r="C12" s="30" t="s">
        <v>146</v>
      </c>
      <c r="D12" s="74">
        <v>38168</v>
      </c>
      <c r="E12" s="73" t="s">
        <v>142</v>
      </c>
      <c r="F12" s="88">
        <f t="shared" si="0"/>
        <v>2.625</v>
      </c>
      <c r="G12" s="30" t="str">
        <f t="shared" si="1"/>
        <v>Good</v>
      </c>
      <c r="H12" s="73">
        <v>1</v>
      </c>
      <c r="I12" s="73">
        <v>5</v>
      </c>
      <c r="J12" s="73">
        <v>0</v>
      </c>
      <c r="K12" s="73">
        <v>2</v>
      </c>
      <c r="L12" t="s">
        <v>167</v>
      </c>
      <c r="M12" s="139" t="s">
        <v>171</v>
      </c>
    </row>
    <row r="13" spans="1:69" ht="24.75" thickBot="1" x14ac:dyDescent="0.25">
      <c r="A13" s="30" t="s">
        <v>103</v>
      </c>
      <c r="B13" s="30" t="s">
        <v>97</v>
      </c>
      <c r="C13" s="30" t="s">
        <v>146</v>
      </c>
      <c r="D13" s="74">
        <v>38168</v>
      </c>
      <c r="E13" s="73" t="s">
        <v>142</v>
      </c>
      <c r="F13" s="88">
        <f t="shared" si="0"/>
        <v>2.5714285714285716</v>
      </c>
      <c r="G13" s="30" t="str">
        <f t="shared" si="1"/>
        <v>Good</v>
      </c>
      <c r="H13" s="73">
        <v>1</v>
      </c>
      <c r="I13" s="73">
        <v>4</v>
      </c>
      <c r="J13" s="73">
        <v>0</v>
      </c>
      <c r="K13" s="73">
        <v>2</v>
      </c>
      <c r="L13" t="s">
        <v>168</v>
      </c>
      <c r="M13" s="139" t="s">
        <v>172</v>
      </c>
    </row>
    <row r="14" spans="1:69" ht="24.75" thickBot="1" x14ac:dyDescent="0.25">
      <c r="A14" s="30" t="s">
        <v>98</v>
      </c>
      <c r="B14" s="30" t="s">
        <v>97</v>
      </c>
      <c r="C14" s="30" t="s">
        <v>147</v>
      </c>
      <c r="D14" s="74">
        <v>38168</v>
      </c>
      <c r="E14" s="73" t="s">
        <v>142</v>
      </c>
      <c r="F14" s="88">
        <f t="shared" si="0"/>
        <v>2.4444444444444446</v>
      </c>
      <c r="G14" s="30" t="str">
        <f t="shared" si="1"/>
        <v>Fair</v>
      </c>
      <c r="H14" s="73">
        <v>1</v>
      </c>
      <c r="I14" s="73">
        <v>5</v>
      </c>
      <c r="J14" s="73">
        <v>0</v>
      </c>
      <c r="K14" s="73">
        <v>3</v>
      </c>
      <c r="L14" t="s">
        <v>169</v>
      </c>
      <c r="M14" s="139" t="s">
        <v>173</v>
      </c>
    </row>
    <row r="15" spans="1:69" ht="24.75" thickBot="1" x14ac:dyDescent="0.25">
      <c r="A15" s="30" t="s">
        <v>98</v>
      </c>
      <c r="B15" s="30" t="s">
        <v>97</v>
      </c>
      <c r="C15" s="30" t="s">
        <v>147</v>
      </c>
      <c r="D15" s="74">
        <v>38168</v>
      </c>
      <c r="E15" s="73" t="s">
        <v>142</v>
      </c>
      <c r="F15" s="88">
        <f t="shared" si="0"/>
        <v>2.4</v>
      </c>
      <c r="G15" s="30" t="str">
        <f t="shared" si="1"/>
        <v>Fair</v>
      </c>
      <c r="H15" s="73">
        <v>2</v>
      </c>
      <c r="I15" s="73">
        <v>4</v>
      </c>
      <c r="J15" s="73">
        <v>0</v>
      </c>
      <c r="K15" s="73">
        <v>4</v>
      </c>
    </row>
    <row r="16" spans="1:69" ht="24.75" thickBot="1" x14ac:dyDescent="0.25">
      <c r="A16" s="30" t="s">
        <v>148</v>
      </c>
      <c r="B16" s="30" t="s">
        <v>85</v>
      </c>
      <c r="C16" s="30" t="s">
        <v>149</v>
      </c>
      <c r="D16" s="74">
        <v>38159</v>
      </c>
      <c r="E16" s="73" t="s">
        <v>142</v>
      </c>
      <c r="F16" s="88">
        <f t="shared" si="0"/>
        <v>1.6666666666666667</v>
      </c>
      <c r="G16" s="30" t="str">
        <f t="shared" si="1"/>
        <v>Poor</v>
      </c>
      <c r="H16" s="73">
        <v>0</v>
      </c>
      <c r="I16" s="73">
        <v>1</v>
      </c>
      <c r="J16" s="73">
        <v>4</v>
      </c>
      <c r="K16" s="73">
        <v>4</v>
      </c>
    </row>
    <row r="17" spans="1:12" ht="24.75" thickBot="1" x14ac:dyDescent="0.25">
      <c r="A17" s="30" t="s">
        <v>150</v>
      </c>
      <c r="B17" s="30" t="s">
        <v>85</v>
      </c>
      <c r="C17" s="30" t="s">
        <v>151</v>
      </c>
      <c r="D17" s="74">
        <v>38159</v>
      </c>
      <c r="E17" s="73" t="s">
        <v>142</v>
      </c>
      <c r="F17" s="88">
        <f>IF(H17="","",(H17*4+I17*3+J17*2+K17*1)/SUM(H17:K17))</f>
        <v>2.4</v>
      </c>
      <c r="G17" s="30" t="str">
        <f t="shared" si="1"/>
        <v>Fair</v>
      </c>
      <c r="H17" s="73">
        <v>1</v>
      </c>
      <c r="I17" s="73">
        <v>0</v>
      </c>
      <c r="J17" s="73">
        <v>4</v>
      </c>
      <c r="K17" s="73">
        <v>0</v>
      </c>
    </row>
    <row r="18" spans="1:12" ht="24.75" thickBot="1" x14ac:dyDescent="0.25">
      <c r="A18" s="100" t="s">
        <v>117</v>
      </c>
      <c r="B18" s="100" t="s">
        <v>113</v>
      </c>
      <c r="C18" s="100" t="s">
        <v>19</v>
      </c>
      <c r="D18" s="101">
        <v>38544</v>
      </c>
      <c r="E18" s="102" t="s">
        <v>142</v>
      </c>
      <c r="F18" s="103">
        <f>IF(H18="","",(H18*4+I18*3+J18*2+K18*1)/SUM(H18:K18))</f>
        <v>2.2857142857142856</v>
      </c>
      <c r="G18" s="100" t="str">
        <f>IF(F18="","",IF(F18&lt;=2,"Poor",IF(F18&lt;=2.5,"Fair",IF(F18&lt;=3.5,"Good",IF(F18&gt;=3.6,"Excellent","")))))</f>
        <v>Fair</v>
      </c>
      <c r="H18" s="102">
        <v>0</v>
      </c>
      <c r="I18" s="102">
        <v>4</v>
      </c>
      <c r="J18" s="102">
        <v>1</v>
      </c>
      <c r="K18" s="102">
        <v>2</v>
      </c>
    </row>
    <row r="19" spans="1:12" ht="24.75" thickBot="1" x14ac:dyDescent="0.25">
      <c r="A19" s="100" t="s">
        <v>119</v>
      </c>
      <c r="B19" s="100" t="s">
        <v>113</v>
      </c>
      <c r="C19" s="100" t="s">
        <v>61</v>
      </c>
      <c r="D19" s="101">
        <v>38544</v>
      </c>
      <c r="E19" s="102" t="s">
        <v>142</v>
      </c>
      <c r="F19" s="103">
        <f t="shared" ref="F19:F27" si="2">IF(H19="","",(H19*4+I19*3+J19*2+K19*1)/SUM(H19:K19))</f>
        <v>2.6666666666666665</v>
      </c>
      <c r="G19" s="100" t="str">
        <f t="shared" ref="G19:G49" si="3">IF(F19="","",IF(F19&lt;=2,"Poor",IF(F19&lt;=2.5,"Fair",IF(F19&lt;=3.5,"Good",IF(F19&gt;=3.6,"Excellent","")))))</f>
        <v>Good</v>
      </c>
      <c r="H19" s="102">
        <v>0</v>
      </c>
      <c r="I19" s="102">
        <v>4</v>
      </c>
      <c r="J19" s="102">
        <v>2</v>
      </c>
      <c r="K19" s="102">
        <v>0</v>
      </c>
    </row>
    <row r="20" spans="1:12" ht="24.75" thickBot="1" x14ac:dyDescent="0.25">
      <c r="A20" s="100" t="s">
        <v>106</v>
      </c>
      <c r="B20" s="100" t="s">
        <v>104</v>
      </c>
      <c r="C20" s="100" t="s">
        <v>144</v>
      </c>
      <c r="D20" s="101">
        <v>38553</v>
      </c>
      <c r="E20" s="102" t="s">
        <v>142</v>
      </c>
      <c r="F20" s="103">
        <f t="shared" si="2"/>
        <v>2.8571428571428572</v>
      </c>
      <c r="G20" s="100" t="str">
        <f t="shared" si="3"/>
        <v>Good</v>
      </c>
      <c r="H20" s="102">
        <v>0</v>
      </c>
      <c r="I20" s="102">
        <v>6</v>
      </c>
      <c r="J20" s="102">
        <v>1</v>
      </c>
      <c r="K20" s="102">
        <v>0</v>
      </c>
    </row>
    <row r="21" spans="1:12" ht="24.75" thickBot="1" x14ac:dyDescent="0.25">
      <c r="A21" s="100" t="s">
        <v>105</v>
      </c>
      <c r="B21" s="100" t="s">
        <v>104</v>
      </c>
      <c r="C21" s="100" t="s">
        <v>145</v>
      </c>
      <c r="D21" s="101"/>
      <c r="E21" s="102" t="s">
        <v>142</v>
      </c>
      <c r="F21" s="103" t="str">
        <f t="shared" si="2"/>
        <v/>
      </c>
      <c r="G21" s="100" t="str">
        <f t="shared" si="3"/>
        <v/>
      </c>
      <c r="H21" s="102"/>
      <c r="I21" s="102"/>
      <c r="J21" s="102"/>
      <c r="K21" s="102"/>
      <c r="L21" t="s">
        <v>13</v>
      </c>
    </row>
    <row r="22" spans="1:12" ht="24.75" thickBot="1" x14ac:dyDescent="0.25">
      <c r="A22" s="100" t="s">
        <v>103</v>
      </c>
      <c r="B22" s="100" t="s">
        <v>97</v>
      </c>
      <c r="C22" s="100" t="s">
        <v>146</v>
      </c>
      <c r="D22" s="101">
        <v>38545</v>
      </c>
      <c r="E22" s="102" t="s">
        <v>142</v>
      </c>
      <c r="F22" s="103">
        <f t="shared" si="2"/>
        <v>2.5714285714285716</v>
      </c>
      <c r="G22" s="100" t="str">
        <f t="shared" si="3"/>
        <v>Good</v>
      </c>
      <c r="H22" s="102">
        <v>0</v>
      </c>
      <c r="I22" s="102">
        <v>5</v>
      </c>
      <c r="J22" s="102">
        <v>1</v>
      </c>
      <c r="K22" s="102">
        <v>1</v>
      </c>
    </row>
    <row r="23" spans="1:12" ht="24.75" thickBot="1" x14ac:dyDescent="0.25">
      <c r="A23" s="100" t="s">
        <v>98</v>
      </c>
      <c r="B23" s="100" t="s">
        <v>97</v>
      </c>
      <c r="C23" s="100" t="s">
        <v>147</v>
      </c>
      <c r="D23" s="101">
        <v>38545</v>
      </c>
      <c r="E23" s="102" t="s">
        <v>142</v>
      </c>
      <c r="F23" s="103">
        <f t="shared" si="2"/>
        <v>2.5</v>
      </c>
      <c r="G23" s="100" t="str">
        <f t="shared" si="3"/>
        <v>Fair</v>
      </c>
      <c r="H23" s="102">
        <v>0</v>
      </c>
      <c r="I23" s="102">
        <v>4</v>
      </c>
      <c r="J23" s="102">
        <v>1</v>
      </c>
      <c r="K23" s="102">
        <v>1</v>
      </c>
    </row>
    <row r="24" spans="1:12" ht="24.75" thickBot="1" x14ac:dyDescent="0.25">
      <c r="A24" s="100" t="s">
        <v>148</v>
      </c>
      <c r="B24" s="100" t="s">
        <v>85</v>
      </c>
      <c r="C24" s="100" t="s">
        <v>149</v>
      </c>
      <c r="D24" s="101">
        <v>38633</v>
      </c>
      <c r="E24" s="102" t="s">
        <v>142</v>
      </c>
      <c r="F24" s="103">
        <f t="shared" si="2"/>
        <v>1.875</v>
      </c>
      <c r="G24" s="100" t="str">
        <f t="shared" si="3"/>
        <v>Poor</v>
      </c>
      <c r="H24" s="102">
        <v>0</v>
      </c>
      <c r="I24" s="102">
        <v>3</v>
      </c>
      <c r="J24" s="102">
        <v>1</v>
      </c>
      <c r="K24" s="102">
        <v>4</v>
      </c>
    </row>
    <row r="25" spans="1:12" ht="24.75" thickBot="1" x14ac:dyDescent="0.25">
      <c r="A25" s="100" t="s">
        <v>150</v>
      </c>
      <c r="B25" s="100" t="s">
        <v>85</v>
      </c>
      <c r="C25" s="100" t="s">
        <v>151</v>
      </c>
      <c r="D25" s="101">
        <v>38633</v>
      </c>
      <c r="E25" s="102" t="s">
        <v>142</v>
      </c>
      <c r="F25" s="103">
        <f t="shared" si="2"/>
        <v>1.6</v>
      </c>
      <c r="G25" s="100" t="str">
        <f t="shared" si="3"/>
        <v>Poor</v>
      </c>
      <c r="H25" s="102">
        <v>0</v>
      </c>
      <c r="I25" s="102">
        <v>1</v>
      </c>
      <c r="J25" s="102">
        <v>1</v>
      </c>
      <c r="K25" s="102">
        <v>3</v>
      </c>
    </row>
    <row r="26" spans="1:12" ht="24.75" thickBot="1" x14ac:dyDescent="0.25">
      <c r="A26" s="100" t="s">
        <v>148</v>
      </c>
      <c r="B26" s="100" t="s">
        <v>85</v>
      </c>
      <c r="C26" s="100" t="s">
        <v>149</v>
      </c>
      <c r="D26" s="101">
        <v>38486</v>
      </c>
      <c r="E26" s="102" t="s">
        <v>142</v>
      </c>
      <c r="F26" s="103">
        <f t="shared" si="2"/>
        <v>2</v>
      </c>
      <c r="G26" s="100" t="str">
        <f t="shared" si="3"/>
        <v>Poor</v>
      </c>
      <c r="H26" s="102">
        <v>0</v>
      </c>
      <c r="I26" s="102">
        <v>2</v>
      </c>
      <c r="J26" s="102">
        <v>2</v>
      </c>
      <c r="K26" s="102">
        <v>2</v>
      </c>
    </row>
    <row r="27" spans="1:12" ht="24.75" thickBot="1" x14ac:dyDescent="0.25">
      <c r="A27" s="100" t="s">
        <v>150</v>
      </c>
      <c r="B27" s="100" t="s">
        <v>85</v>
      </c>
      <c r="C27" s="100" t="s">
        <v>151</v>
      </c>
      <c r="D27" s="101">
        <v>38486</v>
      </c>
      <c r="E27" s="102" t="s">
        <v>142</v>
      </c>
      <c r="F27" s="103">
        <f t="shared" si="2"/>
        <v>1.5</v>
      </c>
      <c r="G27" s="100" t="str">
        <f t="shared" si="3"/>
        <v>Poor</v>
      </c>
      <c r="H27" s="102">
        <v>0</v>
      </c>
      <c r="I27" s="102">
        <v>0</v>
      </c>
      <c r="J27" s="102">
        <v>2</v>
      </c>
      <c r="K27" s="102">
        <v>2</v>
      </c>
    </row>
    <row r="28" spans="1:12" ht="24.75" thickBot="1" x14ac:dyDescent="0.25">
      <c r="A28" s="96" t="s">
        <v>117</v>
      </c>
      <c r="B28" s="96" t="s">
        <v>113</v>
      </c>
      <c r="C28" s="96" t="s">
        <v>19</v>
      </c>
      <c r="D28" s="97">
        <v>38924</v>
      </c>
      <c r="E28" s="98" t="s">
        <v>142</v>
      </c>
      <c r="F28" s="99">
        <f>IF(H28="","",(H28*4+I28*3+J28*2+K28*1)/SUM(H28:K28))</f>
        <v>2.25</v>
      </c>
      <c r="G28" s="96" t="str">
        <f>IF(F28="","",IF(F28&lt;=2,"Poor",IF(F28&lt;=2.5,"Fair",IF(F28&lt;=3.5,"Good",IF(F28&gt;=3.6,"Excellent","")))))</f>
        <v>Fair</v>
      </c>
      <c r="H28" s="98">
        <v>0</v>
      </c>
      <c r="I28" s="98">
        <v>4</v>
      </c>
      <c r="J28" s="98">
        <v>2</v>
      </c>
      <c r="K28" s="98">
        <v>2</v>
      </c>
    </row>
    <row r="29" spans="1:12" ht="24.75" thickBot="1" x14ac:dyDescent="0.25">
      <c r="A29" s="96" t="s">
        <v>119</v>
      </c>
      <c r="B29" s="96" t="s">
        <v>113</v>
      </c>
      <c r="C29" s="96" t="s">
        <v>61</v>
      </c>
      <c r="D29" s="97">
        <v>38924</v>
      </c>
      <c r="E29" s="98" t="s">
        <v>142</v>
      </c>
      <c r="F29" s="99">
        <f>IF(H29="","",(H29*4+I29*3+J29*2+K29*1)/SUM(H29:K29))</f>
        <v>2.25</v>
      </c>
      <c r="G29" s="96" t="str">
        <f t="shared" si="3"/>
        <v>Fair</v>
      </c>
      <c r="H29" s="98">
        <v>0</v>
      </c>
      <c r="I29" s="98">
        <v>2</v>
      </c>
      <c r="J29" s="98">
        <v>1</v>
      </c>
      <c r="K29" s="98">
        <v>1</v>
      </c>
    </row>
    <row r="30" spans="1:12" ht="24.75" thickBot="1" x14ac:dyDescent="0.25">
      <c r="A30" s="96" t="s">
        <v>50</v>
      </c>
      <c r="B30" s="96" t="s">
        <v>62</v>
      </c>
      <c r="C30" s="96" t="s">
        <v>238</v>
      </c>
      <c r="D30" s="97">
        <v>38932</v>
      </c>
      <c r="E30" s="98" t="s">
        <v>142</v>
      </c>
      <c r="F30" s="99">
        <f>IF(H30="","",(H30*4+I30*3+J30*2+K30*1)/SUM(H30:K30))</f>
        <v>1.75</v>
      </c>
      <c r="G30" s="96" t="str">
        <f>IF(F30="","",IF(F30&lt;=2,"Poor",IF(F30&lt;=2.5,"Fair",IF(F30&lt;=3.5,"Good",IF(F30&gt;=3.6,"Excellent","")))))</f>
        <v>Poor</v>
      </c>
      <c r="H30" s="98">
        <v>0</v>
      </c>
      <c r="I30" s="98">
        <v>3</v>
      </c>
      <c r="J30" s="98">
        <v>0</v>
      </c>
      <c r="K30" s="98">
        <v>5</v>
      </c>
    </row>
    <row r="31" spans="1:12" ht="24.75" thickBot="1" x14ac:dyDescent="0.25">
      <c r="A31" s="96" t="s">
        <v>64</v>
      </c>
      <c r="B31" s="96" t="s">
        <v>62</v>
      </c>
      <c r="C31" s="96" t="s">
        <v>63</v>
      </c>
      <c r="D31" s="97">
        <v>38933</v>
      </c>
      <c r="E31" s="98" t="s">
        <v>142</v>
      </c>
      <c r="F31" s="99">
        <f>IF(H31="","",(H31*4+I31*3+J31*2+K31*1)/SUM(H31:K31))</f>
        <v>2.125</v>
      </c>
      <c r="G31" s="96" t="str">
        <f t="shared" si="3"/>
        <v>Fair</v>
      </c>
      <c r="H31" s="98">
        <v>1</v>
      </c>
      <c r="I31" s="98">
        <v>3</v>
      </c>
      <c r="J31" s="98">
        <v>0</v>
      </c>
      <c r="K31" s="98">
        <v>4</v>
      </c>
    </row>
    <row r="32" spans="1:12" ht="24.75" thickBot="1" x14ac:dyDescent="0.25">
      <c r="A32" s="96" t="s">
        <v>106</v>
      </c>
      <c r="B32" s="96" t="s">
        <v>104</v>
      </c>
      <c r="C32" s="96" t="s">
        <v>144</v>
      </c>
      <c r="D32" s="97">
        <v>38909</v>
      </c>
      <c r="E32" s="98" t="s">
        <v>142</v>
      </c>
      <c r="F32" s="99">
        <f t="shared" ref="F32:F37" si="4">IF(H32="","",(H32*4+I32*3+J32*2+K32*1)/SUM(H32:K32))</f>
        <v>2.5</v>
      </c>
      <c r="G32" s="96" t="str">
        <f t="shared" si="3"/>
        <v>Fair</v>
      </c>
      <c r="H32" s="98">
        <v>0</v>
      </c>
      <c r="I32" s="98">
        <v>5</v>
      </c>
      <c r="J32" s="98">
        <v>2</v>
      </c>
      <c r="K32" s="98">
        <v>1</v>
      </c>
    </row>
    <row r="33" spans="1:13" ht="24.75" thickBot="1" x14ac:dyDescent="0.25">
      <c r="A33" s="96" t="s">
        <v>105</v>
      </c>
      <c r="B33" s="96" t="s">
        <v>104</v>
      </c>
      <c r="C33" s="96" t="s">
        <v>145</v>
      </c>
      <c r="D33" s="97">
        <v>38909</v>
      </c>
      <c r="E33" s="98" t="s">
        <v>142</v>
      </c>
      <c r="F33" s="99">
        <f t="shared" si="4"/>
        <v>1.8888888888888888</v>
      </c>
      <c r="G33" s="96" t="str">
        <f t="shared" si="3"/>
        <v>Poor</v>
      </c>
      <c r="H33" s="98">
        <v>0</v>
      </c>
      <c r="I33" s="98">
        <v>3</v>
      </c>
      <c r="J33" s="98">
        <v>2</v>
      </c>
      <c r="K33" s="98">
        <v>4</v>
      </c>
    </row>
    <row r="34" spans="1:13" ht="24.75" thickBot="1" x14ac:dyDescent="0.25">
      <c r="A34" s="96" t="s">
        <v>103</v>
      </c>
      <c r="B34" s="96" t="s">
        <v>97</v>
      </c>
      <c r="C34" s="96" t="s">
        <v>146</v>
      </c>
      <c r="D34" s="97">
        <v>38910</v>
      </c>
      <c r="E34" s="98" t="s">
        <v>142</v>
      </c>
      <c r="F34" s="99">
        <f t="shared" si="4"/>
        <v>2.4285714285714284</v>
      </c>
      <c r="G34" s="96" t="str">
        <f t="shared" si="3"/>
        <v>Fair</v>
      </c>
      <c r="H34" s="98">
        <v>0</v>
      </c>
      <c r="I34" s="98">
        <v>5</v>
      </c>
      <c r="J34" s="98">
        <v>0</v>
      </c>
      <c r="K34" s="98">
        <v>2</v>
      </c>
    </row>
    <row r="35" spans="1:13" ht="24.75" thickBot="1" x14ac:dyDescent="0.25">
      <c r="A35" s="96" t="s">
        <v>98</v>
      </c>
      <c r="B35" s="96" t="s">
        <v>97</v>
      </c>
      <c r="C35" s="96" t="s">
        <v>147</v>
      </c>
      <c r="D35" s="97">
        <v>38910</v>
      </c>
      <c r="E35" s="98" t="s">
        <v>142</v>
      </c>
      <c r="F35" s="99">
        <f t="shared" si="4"/>
        <v>2.3333333333333335</v>
      </c>
      <c r="G35" s="96" t="str">
        <f t="shared" si="3"/>
        <v>Fair</v>
      </c>
      <c r="H35" s="98">
        <v>0</v>
      </c>
      <c r="I35" s="98">
        <v>4</v>
      </c>
      <c r="J35" s="98">
        <v>0</v>
      </c>
      <c r="K35" s="98">
        <v>2</v>
      </c>
    </row>
    <row r="36" spans="1:13" ht="24.75" thickBot="1" x14ac:dyDescent="0.25">
      <c r="A36" s="96" t="s">
        <v>148</v>
      </c>
      <c r="B36" s="96" t="s">
        <v>85</v>
      </c>
      <c r="C36" s="96" t="s">
        <v>149</v>
      </c>
      <c r="D36" s="97">
        <v>38922</v>
      </c>
      <c r="E36" s="98" t="s">
        <v>142</v>
      </c>
      <c r="F36" s="99">
        <f t="shared" si="4"/>
        <v>1.8333333333333333</v>
      </c>
      <c r="G36" s="96" t="str">
        <f t="shared" si="3"/>
        <v>Poor</v>
      </c>
      <c r="H36" s="98">
        <v>0</v>
      </c>
      <c r="I36" s="98">
        <v>1</v>
      </c>
      <c r="J36" s="98">
        <v>3</v>
      </c>
      <c r="K36" s="98">
        <v>2</v>
      </c>
    </row>
    <row r="37" spans="1:13" ht="24.75" thickBot="1" x14ac:dyDescent="0.25">
      <c r="A37" s="96" t="s">
        <v>150</v>
      </c>
      <c r="B37" s="96" t="s">
        <v>85</v>
      </c>
      <c r="C37" s="96" t="s">
        <v>151</v>
      </c>
      <c r="D37" s="97">
        <v>38922</v>
      </c>
      <c r="E37" s="98" t="s">
        <v>142</v>
      </c>
      <c r="F37" s="99">
        <f t="shared" si="4"/>
        <v>1.5</v>
      </c>
      <c r="G37" s="96" t="str">
        <f t="shared" si="3"/>
        <v>Poor</v>
      </c>
      <c r="H37" s="98">
        <v>0</v>
      </c>
      <c r="I37" s="98">
        <v>0</v>
      </c>
      <c r="J37" s="98">
        <v>2</v>
      </c>
      <c r="K37" s="98">
        <v>2</v>
      </c>
    </row>
    <row r="38" spans="1:13" ht="24.75" thickBot="1" x14ac:dyDescent="0.25">
      <c r="A38" s="96" t="s">
        <v>148</v>
      </c>
      <c r="B38" s="96" t="s">
        <v>85</v>
      </c>
      <c r="C38" s="96" t="s">
        <v>149</v>
      </c>
      <c r="D38" s="97">
        <v>39004</v>
      </c>
      <c r="E38" s="98" t="s">
        <v>142</v>
      </c>
      <c r="F38" s="99">
        <f t="shared" ref="F38:F43" si="5">IF(H38="","",(H38*4+I38*3+J38*2+K38*1)/SUM(H38:K38))</f>
        <v>2</v>
      </c>
      <c r="G38" s="96" t="str">
        <f t="shared" si="3"/>
        <v>Poor</v>
      </c>
      <c r="H38" s="98">
        <v>0</v>
      </c>
      <c r="I38" s="98">
        <v>2</v>
      </c>
      <c r="J38" s="98">
        <v>2</v>
      </c>
      <c r="K38" s="98">
        <v>2</v>
      </c>
    </row>
    <row r="39" spans="1:13" ht="24.75" thickBot="1" x14ac:dyDescent="0.25">
      <c r="A39" s="96" t="s">
        <v>150</v>
      </c>
      <c r="B39" s="96" t="s">
        <v>85</v>
      </c>
      <c r="C39" s="96" t="s">
        <v>151</v>
      </c>
      <c r="D39" s="97">
        <v>39004</v>
      </c>
      <c r="E39" s="98" t="s">
        <v>142</v>
      </c>
      <c r="F39" s="99">
        <f t="shared" si="5"/>
        <v>1.6666666666666667</v>
      </c>
      <c r="G39" s="96" t="str">
        <f t="shared" si="3"/>
        <v>Poor</v>
      </c>
      <c r="H39" s="98">
        <v>0</v>
      </c>
      <c r="I39" s="98">
        <v>0</v>
      </c>
      <c r="J39" s="98">
        <v>2</v>
      </c>
      <c r="K39" s="98">
        <v>1</v>
      </c>
    </row>
    <row r="40" spans="1:13" ht="24.75" thickBot="1" x14ac:dyDescent="0.25">
      <c r="A40" s="92" t="s">
        <v>117</v>
      </c>
      <c r="B40" s="92" t="s">
        <v>113</v>
      </c>
      <c r="C40" s="92" t="s">
        <v>19</v>
      </c>
      <c r="D40" s="93">
        <v>39280</v>
      </c>
      <c r="E40" s="94" t="s">
        <v>142</v>
      </c>
      <c r="F40" s="95">
        <f t="shared" si="5"/>
        <v>1.8571428571428572</v>
      </c>
      <c r="G40" s="92" t="str">
        <f>IF(F40="","",IF(F40&lt;=2,"Poor",IF(F40&lt;=2.5,"Fair",IF(F40&lt;=3.5,"Good",IF(F40&gt;=3.6,"Excellent","")))))</f>
        <v>Poor</v>
      </c>
      <c r="H40" s="94">
        <v>0</v>
      </c>
      <c r="I40" s="94">
        <v>3</v>
      </c>
      <c r="J40" s="94">
        <v>0</v>
      </c>
      <c r="K40" s="94">
        <v>4</v>
      </c>
      <c r="M40" s="21"/>
    </row>
    <row r="41" spans="1:13" ht="24.75" thickBot="1" x14ac:dyDescent="0.25">
      <c r="A41" s="92" t="s">
        <v>119</v>
      </c>
      <c r="B41" s="92" t="s">
        <v>113</v>
      </c>
      <c r="C41" s="92" t="s">
        <v>61</v>
      </c>
      <c r="D41" s="93">
        <v>39280</v>
      </c>
      <c r="E41" s="94" t="s">
        <v>142</v>
      </c>
      <c r="F41" s="95">
        <f t="shared" si="5"/>
        <v>1.6</v>
      </c>
      <c r="G41" s="92" t="str">
        <f t="shared" si="3"/>
        <v>Poor</v>
      </c>
      <c r="H41" s="94">
        <v>0</v>
      </c>
      <c r="I41" s="94">
        <v>1</v>
      </c>
      <c r="J41" s="94">
        <v>1</v>
      </c>
      <c r="K41" s="94">
        <v>3</v>
      </c>
    </row>
    <row r="42" spans="1:13" ht="24.75" thickBot="1" x14ac:dyDescent="0.25">
      <c r="A42" s="92" t="s">
        <v>50</v>
      </c>
      <c r="B42" s="92" t="s">
        <v>62</v>
      </c>
      <c r="C42" s="92" t="s">
        <v>238</v>
      </c>
      <c r="D42" s="93">
        <v>39299</v>
      </c>
      <c r="E42" s="94" t="s">
        <v>142</v>
      </c>
      <c r="F42" s="95">
        <f t="shared" si="5"/>
        <v>2</v>
      </c>
      <c r="G42" s="92" t="str">
        <f t="shared" si="3"/>
        <v>Poor</v>
      </c>
      <c r="H42" s="94">
        <v>0</v>
      </c>
      <c r="I42" s="94">
        <v>3</v>
      </c>
      <c r="J42" s="94">
        <v>1</v>
      </c>
      <c r="K42" s="94">
        <v>3</v>
      </c>
    </row>
    <row r="43" spans="1:13" ht="24.75" thickBot="1" x14ac:dyDescent="0.25">
      <c r="A43" s="92" t="s">
        <v>64</v>
      </c>
      <c r="B43" s="92" t="s">
        <v>62</v>
      </c>
      <c r="C43" s="92" t="s">
        <v>63</v>
      </c>
      <c r="D43" s="93">
        <v>39299</v>
      </c>
      <c r="E43" s="94" t="s">
        <v>142</v>
      </c>
      <c r="F43" s="95">
        <f t="shared" si="5"/>
        <v>1.6666666666666667</v>
      </c>
      <c r="G43" s="92" t="str">
        <f t="shared" si="3"/>
        <v>Poor</v>
      </c>
      <c r="H43" s="94">
        <v>0</v>
      </c>
      <c r="I43" s="94">
        <v>1</v>
      </c>
      <c r="J43" s="94">
        <v>2</v>
      </c>
      <c r="K43" s="94">
        <v>3</v>
      </c>
    </row>
    <row r="44" spans="1:13" ht="24.75" thickBot="1" x14ac:dyDescent="0.25">
      <c r="A44" s="92" t="s">
        <v>106</v>
      </c>
      <c r="B44" s="92" t="s">
        <v>104</v>
      </c>
      <c r="C44" s="92" t="s">
        <v>144</v>
      </c>
      <c r="D44" s="93">
        <v>39296</v>
      </c>
      <c r="E44" s="94" t="s">
        <v>142</v>
      </c>
      <c r="F44" s="95">
        <f t="shared" ref="F44:F57" si="6">IF(H44="","",(H44*4+I44*3+J44*2+K44*1)/SUM(H44:K44))</f>
        <v>2.375</v>
      </c>
      <c r="G44" s="92" t="str">
        <f t="shared" si="3"/>
        <v>Fair</v>
      </c>
      <c r="H44" s="94">
        <v>0</v>
      </c>
      <c r="I44" s="94">
        <v>5</v>
      </c>
      <c r="J44" s="94">
        <v>1</v>
      </c>
      <c r="K44" s="94">
        <v>2</v>
      </c>
    </row>
    <row r="45" spans="1:13" ht="24.75" thickBot="1" x14ac:dyDescent="0.25">
      <c r="A45" s="92" t="s">
        <v>105</v>
      </c>
      <c r="B45" s="92" t="s">
        <v>104</v>
      </c>
      <c r="C45" s="92" t="s">
        <v>145</v>
      </c>
      <c r="D45" s="93">
        <v>39296</v>
      </c>
      <c r="E45" s="94" t="s">
        <v>142</v>
      </c>
      <c r="F45" s="95">
        <f t="shared" si="6"/>
        <v>2.5</v>
      </c>
      <c r="G45" s="92" t="str">
        <f t="shared" si="3"/>
        <v>Fair</v>
      </c>
      <c r="H45" s="94">
        <v>0</v>
      </c>
      <c r="I45" s="94">
        <v>1</v>
      </c>
      <c r="J45" s="94">
        <v>1</v>
      </c>
      <c r="K45" s="94">
        <v>0</v>
      </c>
    </row>
    <row r="46" spans="1:13" ht="24.75" thickBot="1" x14ac:dyDescent="0.25">
      <c r="A46" s="92" t="s">
        <v>103</v>
      </c>
      <c r="B46" s="92" t="s">
        <v>97</v>
      </c>
      <c r="C46" s="92" t="s">
        <v>146</v>
      </c>
      <c r="D46" s="93">
        <v>39280</v>
      </c>
      <c r="E46" s="94" t="s">
        <v>142</v>
      </c>
      <c r="F46" s="95">
        <f t="shared" si="6"/>
        <v>2.8</v>
      </c>
      <c r="G46" s="92" t="str">
        <f t="shared" si="3"/>
        <v>Good</v>
      </c>
      <c r="H46" s="94">
        <v>1</v>
      </c>
      <c r="I46" s="94">
        <v>3</v>
      </c>
      <c r="J46" s="94">
        <v>0</v>
      </c>
      <c r="K46" s="94">
        <v>1</v>
      </c>
    </row>
    <row r="47" spans="1:13" ht="24.75" thickBot="1" x14ac:dyDescent="0.25">
      <c r="A47" s="92" t="s">
        <v>98</v>
      </c>
      <c r="B47" s="92" t="s">
        <v>97</v>
      </c>
      <c r="C47" s="92" t="s">
        <v>147</v>
      </c>
      <c r="D47" s="93">
        <v>39280</v>
      </c>
      <c r="E47" s="94" t="s">
        <v>142</v>
      </c>
      <c r="F47" s="95">
        <f t="shared" si="6"/>
        <v>1.6666666666666667</v>
      </c>
      <c r="G47" s="92" t="str">
        <f t="shared" si="3"/>
        <v>Poor</v>
      </c>
      <c r="H47" s="94">
        <v>0</v>
      </c>
      <c r="I47" s="94">
        <v>1</v>
      </c>
      <c r="J47" s="94">
        <v>0</v>
      </c>
      <c r="K47" s="94">
        <v>2</v>
      </c>
    </row>
    <row r="48" spans="1:13" ht="24.75" thickBot="1" x14ac:dyDescent="0.25">
      <c r="A48" s="92" t="s">
        <v>148</v>
      </c>
      <c r="B48" s="92" t="s">
        <v>85</v>
      </c>
      <c r="C48" s="92" t="s">
        <v>149</v>
      </c>
      <c r="D48" s="93">
        <v>39219</v>
      </c>
      <c r="E48" s="94" t="s">
        <v>142</v>
      </c>
      <c r="F48" s="95">
        <f t="shared" si="6"/>
        <v>2</v>
      </c>
      <c r="G48" s="92" t="str">
        <f t="shared" si="3"/>
        <v>Poor</v>
      </c>
      <c r="H48" s="94">
        <v>0</v>
      </c>
      <c r="I48" s="94">
        <v>2</v>
      </c>
      <c r="J48" s="94">
        <v>3</v>
      </c>
      <c r="K48" s="94">
        <v>2</v>
      </c>
    </row>
    <row r="49" spans="1:11" ht="24.75" thickBot="1" x14ac:dyDescent="0.25">
      <c r="A49" s="92" t="s">
        <v>150</v>
      </c>
      <c r="B49" s="92" t="s">
        <v>85</v>
      </c>
      <c r="C49" s="92" t="s">
        <v>151</v>
      </c>
      <c r="D49" s="93">
        <v>39219</v>
      </c>
      <c r="E49" s="94" t="s">
        <v>142</v>
      </c>
      <c r="F49" s="95">
        <f t="shared" si="6"/>
        <v>1.6666666666666667</v>
      </c>
      <c r="G49" s="92" t="str">
        <f t="shared" si="3"/>
        <v>Poor</v>
      </c>
      <c r="H49" s="94">
        <v>0</v>
      </c>
      <c r="I49" s="94">
        <v>1</v>
      </c>
      <c r="J49" s="94">
        <v>2</v>
      </c>
      <c r="K49" s="94">
        <v>3</v>
      </c>
    </row>
    <row r="50" spans="1:11" ht="24.75" thickBot="1" x14ac:dyDescent="0.25">
      <c r="A50" s="125" t="s">
        <v>117</v>
      </c>
      <c r="B50" s="125" t="s">
        <v>113</v>
      </c>
      <c r="C50" s="125" t="s">
        <v>19</v>
      </c>
      <c r="D50" s="126">
        <v>39639</v>
      </c>
      <c r="E50" s="127" t="s">
        <v>142</v>
      </c>
      <c r="F50" s="128">
        <f t="shared" si="6"/>
        <v>1.8571428571428572</v>
      </c>
      <c r="G50" s="125" t="str">
        <f>IF(F50="","",IF(F50&lt;=2,"Poor",IF(F50&lt;=2.5,"Fair",IF(F50&lt;=3.5,"Good",IF(F50&gt;=3.6,"Excellent","")))))</f>
        <v>Poor</v>
      </c>
      <c r="H50" s="127">
        <v>0</v>
      </c>
      <c r="I50" s="127">
        <v>3</v>
      </c>
      <c r="J50" s="127">
        <v>0</v>
      </c>
      <c r="K50" s="127">
        <v>4</v>
      </c>
    </row>
    <row r="51" spans="1:11" ht="24.75" thickBot="1" x14ac:dyDescent="0.25">
      <c r="A51" s="125" t="s">
        <v>119</v>
      </c>
      <c r="B51" s="125" t="s">
        <v>113</v>
      </c>
      <c r="C51" s="125" t="s">
        <v>61</v>
      </c>
      <c r="D51" s="126">
        <v>39639</v>
      </c>
      <c r="E51" s="127" t="s">
        <v>142</v>
      </c>
      <c r="F51" s="128">
        <f t="shared" si="6"/>
        <v>1.8</v>
      </c>
      <c r="G51" s="125" t="str">
        <f t="shared" ref="G51:G59" si="7">IF(F51="","",IF(F51&lt;=2,"Poor",IF(F51&lt;=2.5,"Fair",IF(F51&lt;=3.5,"Good",IF(F51&gt;=3.6,"Excellent","")))))</f>
        <v>Poor</v>
      </c>
      <c r="H51" s="127">
        <v>0</v>
      </c>
      <c r="I51" s="127">
        <v>2</v>
      </c>
      <c r="J51" s="127">
        <v>0</v>
      </c>
      <c r="K51" s="127">
        <v>3</v>
      </c>
    </row>
    <row r="52" spans="1:11" ht="24.75" thickBot="1" x14ac:dyDescent="0.25">
      <c r="A52" s="125" t="s">
        <v>50</v>
      </c>
      <c r="B52" s="125" t="s">
        <v>62</v>
      </c>
      <c r="C52" s="125" t="s">
        <v>238</v>
      </c>
      <c r="D52" s="126">
        <v>39658</v>
      </c>
      <c r="E52" s="127" t="s">
        <v>142</v>
      </c>
      <c r="F52" s="128">
        <f t="shared" si="6"/>
        <v>1.8</v>
      </c>
      <c r="G52" s="125" t="str">
        <f t="shared" si="7"/>
        <v>Poor</v>
      </c>
      <c r="H52" s="127">
        <v>0</v>
      </c>
      <c r="I52" s="127">
        <v>2</v>
      </c>
      <c r="J52" s="127">
        <v>0</v>
      </c>
      <c r="K52" s="127">
        <v>3</v>
      </c>
    </row>
    <row r="53" spans="1:11" ht="24.75" thickBot="1" x14ac:dyDescent="0.25">
      <c r="A53" s="125" t="s">
        <v>64</v>
      </c>
      <c r="B53" s="125" t="s">
        <v>62</v>
      </c>
      <c r="C53" s="125" t="s">
        <v>63</v>
      </c>
      <c r="D53" s="126">
        <v>39658</v>
      </c>
      <c r="E53" s="127" t="s">
        <v>142</v>
      </c>
      <c r="F53" s="128">
        <f t="shared" si="6"/>
        <v>1</v>
      </c>
      <c r="G53" s="125" t="str">
        <f t="shared" si="7"/>
        <v>Poor</v>
      </c>
      <c r="H53" s="127">
        <v>0</v>
      </c>
      <c r="I53" s="127">
        <v>0</v>
      </c>
      <c r="J53" s="127">
        <v>0</v>
      </c>
      <c r="K53" s="127">
        <v>3</v>
      </c>
    </row>
    <row r="54" spans="1:11" ht="24.75" thickBot="1" x14ac:dyDescent="0.25">
      <c r="A54" s="125" t="s">
        <v>106</v>
      </c>
      <c r="B54" s="125" t="s">
        <v>104</v>
      </c>
      <c r="C54" s="125" t="s">
        <v>144</v>
      </c>
      <c r="D54" s="126">
        <v>39645</v>
      </c>
      <c r="E54" s="127" t="s">
        <v>142</v>
      </c>
      <c r="F54" s="128">
        <f t="shared" si="6"/>
        <v>2.1666666666666665</v>
      </c>
      <c r="G54" s="125" t="str">
        <f t="shared" si="7"/>
        <v>Fair</v>
      </c>
      <c r="H54" s="127">
        <v>0</v>
      </c>
      <c r="I54" s="127">
        <v>3</v>
      </c>
      <c r="J54" s="127">
        <v>1</v>
      </c>
      <c r="K54" s="127">
        <v>2</v>
      </c>
    </row>
    <row r="55" spans="1:11" ht="24.75" thickBot="1" x14ac:dyDescent="0.25">
      <c r="A55" s="125" t="s">
        <v>105</v>
      </c>
      <c r="B55" s="125" t="s">
        <v>104</v>
      </c>
      <c r="C55" s="125" t="s">
        <v>145</v>
      </c>
      <c r="D55" s="126">
        <v>39645</v>
      </c>
      <c r="E55" s="127" t="s">
        <v>142</v>
      </c>
      <c r="F55" s="128">
        <f t="shared" si="6"/>
        <v>1.875</v>
      </c>
      <c r="G55" s="125" t="str">
        <f t="shared" si="7"/>
        <v>Poor</v>
      </c>
      <c r="H55" s="127">
        <v>0</v>
      </c>
      <c r="I55" s="127">
        <v>2</v>
      </c>
      <c r="J55" s="127">
        <v>3</v>
      </c>
      <c r="K55" s="127">
        <v>3</v>
      </c>
    </row>
    <row r="56" spans="1:11" ht="24.75" thickBot="1" x14ac:dyDescent="0.25">
      <c r="A56" s="125" t="s">
        <v>103</v>
      </c>
      <c r="B56" s="125" t="s">
        <v>97</v>
      </c>
      <c r="C56" s="125" t="s">
        <v>146</v>
      </c>
      <c r="D56" s="126">
        <v>39638</v>
      </c>
      <c r="E56" s="127" t="s">
        <v>142</v>
      </c>
      <c r="F56" s="137">
        <f t="shared" si="6"/>
        <v>2.6666666666666665</v>
      </c>
      <c r="G56" s="125" t="str">
        <f t="shared" si="7"/>
        <v>Good</v>
      </c>
      <c r="H56" s="127">
        <v>1</v>
      </c>
      <c r="I56" s="127">
        <v>3</v>
      </c>
      <c r="J56" s="127">
        <v>1</v>
      </c>
      <c r="K56" s="127">
        <v>1</v>
      </c>
    </row>
    <row r="57" spans="1:11" ht="24.75" thickBot="1" x14ac:dyDescent="0.25">
      <c r="A57" s="125" t="s">
        <v>98</v>
      </c>
      <c r="B57" s="125" t="s">
        <v>97</v>
      </c>
      <c r="C57" s="125" t="s">
        <v>147</v>
      </c>
      <c r="D57" s="126">
        <v>39638</v>
      </c>
      <c r="E57" s="127" t="s">
        <v>142</v>
      </c>
      <c r="F57" s="128">
        <f t="shared" si="6"/>
        <v>2.375</v>
      </c>
      <c r="G57" s="125" t="str">
        <f t="shared" si="7"/>
        <v>Fair</v>
      </c>
      <c r="H57" s="127">
        <v>1</v>
      </c>
      <c r="I57" s="127">
        <v>3</v>
      </c>
      <c r="J57" s="127">
        <v>2</v>
      </c>
      <c r="K57" s="127">
        <v>2</v>
      </c>
    </row>
    <row r="58" spans="1:11" ht="24.75" thickBot="1" x14ac:dyDescent="0.25">
      <c r="A58" s="125" t="s">
        <v>148</v>
      </c>
      <c r="B58" s="125" t="s">
        <v>85</v>
      </c>
      <c r="C58" s="125" t="s">
        <v>149</v>
      </c>
      <c r="D58" s="126">
        <v>39643</v>
      </c>
      <c r="E58" s="127" t="s">
        <v>142</v>
      </c>
      <c r="F58" s="128">
        <f>IF(H58="","",(H58*4+I58*3+J58*2+K58*1)/SUM(H58:K58))</f>
        <v>1.8571428571428572</v>
      </c>
      <c r="G58" s="125" t="str">
        <f t="shared" si="7"/>
        <v>Poor</v>
      </c>
      <c r="H58" s="127">
        <v>0</v>
      </c>
      <c r="I58" s="127">
        <v>2</v>
      </c>
      <c r="J58" s="127">
        <v>2</v>
      </c>
      <c r="K58" s="127">
        <v>3</v>
      </c>
    </row>
    <row r="59" spans="1:11" ht="24.75" thickBot="1" x14ac:dyDescent="0.25">
      <c r="A59" s="125" t="s">
        <v>150</v>
      </c>
      <c r="B59" s="125" t="s">
        <v>85</v>
      </c>
      <c r="C59" s="125" t="s">
        <v>151</v>
      </c>
      <c r="D59" s="126">
        <v>39643</v>
      </c>
      <c r="E59" s="127" t="s">
        <v>142</v>
      </c>
      <c r="F59" s="128">
        <f>IF(H59="","",(H59*4+I59*3+J59*2+K59*1)/SUM(H59:K59))</f>
        <v>1.6666666666666667</v>
      </c>
      <c r="G59" s="125" t="str">
        <f t="shared" si="7"/>
        <v>Poor</v>
      </c>
      <c r="H59" s="127">
        <v>0</v>
      </c>
      <c r="I59" s="127">
        <v>0</v>
      </c>
      <c r="J59" s="127">
        <v>2</v>
      </c>
      <c r="K59" s="127">
        <v>1</v>
      </c>
    </row>
    <row r="60" spans="1:11" ht="24.75" thickBot="1" x14ac:dyDescent="0.25">
      <c r="A60" s="132" t="s">
        <v>117</v>
      </c>
      <c r="B60" s="132" t="s">
        <v>113</v>
      </c>
      <c r="C60" s="132" t="s">
        <v>19</v>
      </c>
      <c r="D60" s="133">
        <v>40031</v>
      </c>
      <c r="E60" s="134" t="s">
        <v>142</v>
      </c>
      <c r="F60" s="135">
        <f t="shared" ref="F60:F69" si="8">IF(H60="","",(H60*4+I60*3+J60*2+K60*1)/SUM(H60:K60))</f>
        <v>1.7142857142857142</v>
      </c>
      <c r="G60" s="132" t="str">
        <f>IF(F60="","",IF(F60&lt;=2,"Poor",IF(F60&lt;=2.5,"Fair",IF(F60&lt;=3.5,"Good",IF(F60&gt;=3.6,"Excellent","")))))</f>
        <v>Poor</v>
      </c>
      <c r="H60" s="134">
        <v>0</v>
      </c>
      <c r="I60" s="134">
        <v>2</v>
      </c>
      <c r="J60" s="134">
        <v>1</v>
      </c>
      <c r="K60" s="134">
        <v>4</v>
      </c>
    </row>
    <row r="61" spans="1:11" ht="24.75" thickBot="1" x14ac:dyDescent="0.25">
      <c r="A61" s="132" t="s">
        <v>119</v>
      </c>
      <c r="B61" s="132" t="s">
        <v>113</v>
      </c>
      <c r="C61" s="132" t="s">
        <v>61</v>
      </c>
      <c r="D61" s="133">
        <v>40031</v>
      </c>
      <c r="E61" s="134" t="s">
        <v>142</v>
      </c>
      <c r="F61" s="135">
        <f t="shared" si="8"/>
        <v>1.6666666666666667</v>
      </c>
      <c r="G61" s="132" t="str">
        <f t="shared" ref="G61:G69" si="9">IF(F61="","",IF(F61&lt;=2,"Poor",IF(F61&lt;=2.5,"Fair",IF(F61&lt;=3.5,"Good",IF(F61&gt;=3.6,"Excellent","")))))</f>
        <v>Poor</v>
      </c>
      <c r="H61" s="134">
        <v>0</v>
      </c>
      <c r="I61" s="134">
        <v>1</v>
      </c>
      <c r="J61" s="134">
        <v>0</v>
      </c>
      <c r="K61" s="134">
        <v>2</v>
      </c>
    </row>
    <row r="62" spans="1:11" ht="24.75" thickBot="1" x14ac:dyDescent="0.25">
      <c r="A62" s="132" t="s">
        <v>50</v>
      </c>
      <c r="B62" s="132" t="s">
        <v>62</v>
      </c>
      <c r="C62" s="132" t="s">
        <v>238</v>
      </c>
      <c r="D62" s="133">
        <v>39952</v>
      </c>
      <c r="E62" s="134" t="s">
        <v>142</v>
      </c>
      <c r="F62" s="135">
        <f t="shared" si="8"/>
        <v>2.2727272727272729</v>
      </c>
      <c r="G62" s="132" t="str">
        <f t="shared" si="9"/>
        <v>Fair</v>
      </c>
      <c r="H62" s="134">
        <v>1</v>
      </c>
      <c r="I62" s="134">
        <v>5</v>
      </c>
      <c r="J62" s="134">
        <v>1</v>
      </c>
      <c r="K62" s="134">
        <v>4</v>
      </c>
    </row>
    <row r="63" spans="1:11" ht="24.75" thickBot="1" x14ac:dyDescent="0.25">
      <c r="A63" s="132" t="s">
        <v>205</v>
      </c>
      <c r="B63" s="132" t="s">
        <v>62</v>
      </c>
      <c r="C63" s="132" t="s">
        <v>203</v>
      </c>
      <c r="D63" s="133">
        <v>39953</v>
      </c>
      <c r="E63" s="134" t="s">
        <v>142</v>
      </c>
      <c r="F63" s="135">
        <v>1.92</v>
      </c>
      <c r="G63" s="132" t="str">
        <f t="shared" si="9"/>
        <v>Poor</v>
      </c>
      <c r="H63" s="134">
        <v>0</v>
      </c>
      <c r="I63" s="134">
        <v>4</v>
      </c>
      <c r="J63" s="134">
        <v>3</v>
      </c>
      <c r="K63" s="134">
        <v>5</v>
      </c>
    </row>
    <row r="64" spans="1:11" ht="24.75" thickBot="1" x14ac:dyDescent="0.25">
      <c r="A64" s="132" t="s">
        <v>106</v>
      </c>
      <c r="B64" s="132" t="s">
        <v>104</v>
      </c>
      <c r="C64" s="132" t="s">
        <v>144</v>
      </c>
      <c r="D64" s="133">
        <v>40016</v>
      </c>
      <c r="E64" s="134" t="s">
        <v>142</v>
      </c>
      <c r="F64" s="135">
        <f t="shared" si="8"/>
        <v>2.3333333333333335</v>
      </c>
      <c r="G64" s="132" t="str">
        <f t="shared" si="9"/>
        <v>Fair</v>
      </c>
      <c r="H64" s="134">
        <v>0</v>
      </c>
      <c r="I64" s="134">
        <v>5</v>
      </c>
      <c r="J64" s="134">
        <v>2</v>
      </c>
      <c r="K64" s="134">
        <v>2</v>
      </c>
    </row>
    <row r="65" spans="1:11" ht="24.75" thickBot="1" x14ac:dyDescent="0.25">
      <c r="A65" s="132" t="s">
        <v>105</v>
      </c>
      <c r="B65" s="132" t="s">
        <v>104</v>
      </c>
      <c r="C65" s="132" t="s">
        <v>145</v>
      </c>
      <c r="D65" s="133">
        <v>39945</v>
      </c>
      <c r="E65" s="134" t="s">
        <v>142</v>
      </c>
      <c r="F65" s="135">
        <f t="shared" si="8"/>
        <v>1.6666666666666667</v>
      </c>
      <c r="G65" s="132" t="str">
        <f t="shared" si="9"/>
        <v>Poor</v>
      </c>
      <c r="H65" s="134">
        <v>0</v>
      </c>
      <c r="I65" s="134">
        <v>1</v>
      </c>
      <c r="J65" s="134">
        <v>2</v>
      </c>
      <c r="K65" s="134">
        <v>3</v>
      </c>
    </row>
    <row r="66" spans="1:11" ht="24.75" thickBot="1" x14ac:dyDescent="0.25">
      <c r="A66" s="132" t="s">
        <v>103</v>
      </c>
      <c r="B66" s="132" t="s">
        <v>97</v>
      </c>
      <c r="C66" s="132" t="s">
        <v>146</v>
      </c>
      <c r="D66" s="133">
        <v>40016</v>
      </c>
      <c r="E66" s="134" t="s">
        <v>142</v>
      </c>
      <c r="F66" s="135">
        <f t="shared" si="8"/>
        <v>2.1428571428571428</v>
      </c>
      <c r="G66" s="132" t="str">
        <f t="shared" si="9"/>
        <v>Fair</v>
      </c>
      <c r="H66" s="134">
        <v>0</v>
      </c>
      <c r="I66" s="134">
        <v>4</v>
      </c>
      <c r="J66" s="134">
        <v>0</v>
      </c>
      <c r="K66" s="134">
        <v>3</v>
      </c>
    </row>
    <row r="67" spans="1:11" ht="24.75" thickBot="1" x14ac:dyDescent="0.25">
      <c r="A67" s="132" t="s">
        <v>98</v>
      </c>
      <c r="B67" s="132" t="s">
        <v>97</v>
      </c>
      <c r="C67" s="132" t="s">
        <v>147</v>
      </c>
      <c r="D67" s="133">
        <v>40017</v>
      </c>
      <c r="E67" s="134" t="s">
        <v>142</v>
      </c>
      <c r="F67" s="135">
        <f t="shared" si="8"/>
        <v>2.3333333333333335</v>
      </c>
      <c r="G67" s="132" t="str">
        <f t="shared" si="9"/>
        <v>Fair</v>
      </c>
      <c r="H67" s="134">
        <v>0</v>
      </c>
      <c r="I67" s="134">
        <v>4</v>
      </c>
      <c r="J67" s="134">
        <v>0</v>
      </c>
      <c r="K67" s="134">
        <v>2</v>
      </c>
    </row>
    <row r="68" spans="1:11" ht="24.75" thickBot="1" x14ac:dyDescent="0.25">
      <c r="A68" s="132" t="s">
        <v>148</v>
      </c>
      <c r="B68" s="132" t="s">
        <v>85</v>
      </c>
      <c r="C68" s="132" t="s">
        <v>149</v>
      </c>
      <c r="D68" s="133"/>
      <c r="E68" s="134" t="s">
        <v>166</v>
      </c>
      <c r="F68" s="135"/>
      <c r="G68" s="132" t="str">
        <f t="shared" si="9"/>
        <v/>
      </c>
      <c r="H68" s="134"/>
      <c r="I68" s="134"/>
      <c r="J68" s="134"/>
      <c r="K68" s="134"/>
    </row>
    <row r="69" spans="1:11" ht="24.75" thickBot="1" x14ac:dyDescent="0.25">
      <c r="A69" s="132" t="s">
        <v>150</v>
      </c>
      <c r="B69" s="132" t="s">
        <v>85</v>
      </c>
      <c r="C69" s="132" t="s">
        <v>151</v>
      </c>
      <c r="D69" s="133"/>
      <c r="E69" s="134" t="s">
        <v>166</v>
      </c>
      <c r="F69" s="135" t="str">
        <f t="shared" si="8"/>
        <v/>
      </c>
      <c r="G69" s="132" t="str">
        <f t="shared" si="9"/>
        <v/>
      </c>
      <c r="H69" s="134"/>
      <c r="I69" s="134"/>
      <c r="J69" s="134"/>
      <c r="K69" s="134"/>
    </row>
    <row r="70" spans="1:11" ht="24.75" thickBot="1" x14ac:dyDescent="0.25">
      <c r="A70" s="141" t="s">
        <v>117</v>
      </c>
      <c r="B70" s="141" t="s">
        <v>113</v>
      </c>
      <c r="C70" s="142" t="s">
        <v>19</v>
      </c>
      <c r="D70" s="143">
        <v>40467</v>
      </c>
      <c r="E70" s="141" t="s">
        <v>142</v>
      </c>
      <c r="F70" s="144">
        <v>1.8888888888888888</v>
      </c>
      <c r="G70" s="141" t="s">
        <v>169</v>
      </c>
      <c r="H70" s="141">
        <v>0</v>
      </c>
      <c r="I70" s="142">
        <v>4</v>
      </c>
      <c r="J70" s="141">
        <v>0</v>
      </c>
      <c r="K70" s="141">
        <v>5</v>
      </c>
    </row>
    <row r="71" spans="1:11" ht="24.75" thickBot="1" x14ac:dyDescent="0.25">
      <c r="A71" s="164" t="s">
        <v>116</v>
      </c>
      <c r="B71" s="141" t="s">
        <v>113</v>
      </c>
      <c r="C71" s="164" t="s">
        <v>143</v>
      </c>
      <c r="D71" s="143">
        <v>40467</v>
      </c>
      <c r="E71" s="141" t="s">
        <v>142</v>
      </c>
      <c r="F71" s="144">
        <v>2</v>
      </c>
      <c r="G71" s="141" t="s">
        <v>169</v>
      </c>
      <c r="H71" s="141">
        <v>0</v>
      </c>
      <c r="I71" s="142">
        <v>4</v>
      </c>
      <c r="J71" s="141">
        <v>0</v>
      </c>
      <c r="K71" s="141">
        <v>4</v>
      </c>
    </row>
    <row r="72" spans="1:11" ht="24.75" thickBot="1" x14ac:dyDescent="0.25">
      <c r="A72" s="141" t="s">
        <v>50</v>
      </c>
      <c r="B72" s="141" t="s">
        <v>62</v>
      </c>
      <c r="C72" s="142" t="s">
        <v>238</v>
      </c>
      <c r="D72" s="143">
        <v>40322</v>
      </c>
      <c r="E72" s="141" t="s">
        <v>142</v>
      </c>
      <c r="F72" s="144">
        <v>1.6666666666666667</v>
      </c>
      <c r="G72" s="141" t="s">
        <v>169</v>
      </c>
      <c r="H72" s="141">
        <v>0</v>
      </c>
      <c r="I72" s="142">
        <v>2</v>
      </c>
      <c r="J72" s="141">
        <v>2</v>
      </c>
      <c r="K72" s="141">
        <v>5</v>
      </c>
    </row>
    <row r="73" spans="1:11" ht="24.75" thickBot="1" x14ac:dyDescent="0.25">
      <c r="A73" s="141" t="s">
        <v>64</v>
      </c>
      <c r="B73" s="141" t="s">
        <v>62</v>
      </c>
      <c r="C73" s="142" t="s">
        <v>63</v>
      </c>
      <c r="D73" s="143">
        <v>40322</v>
      </c>
      <c r="E73" s="141" t="s">
        <v>142</v>
      </c>
      <c r="F73" s="144">
        <v>1.7142857142857142</v>
      </c>
      <c r="G73" s="141" t="s">
        <v>169</v>
      </c>
      <c r="H73" s="141">
        <v>0</v>
      </c>
      <c r="I73" s="142">
        <v>2</v>
      </c>
      <c r="J73" s="141">
        <v>1</v>
      </c>
      <c r="K73" s="141">
        <v>4</v>
      </c>
    </row>
    <row r="74" spans="1:11" s="145" customFormat="1" ht="24.75" thickBot="1" x14ac:dyDescent="0.25">
      <c r="A74" s="164" t="s">
        <v>205</v>
      </c>
      <c r="B74" s="164" t="s">
        <v>62</v>
      </c>
      <c r="C74" s="142" t="s">
        <v>203</v>
      </c>
      <c r="D74" s="143">
        <v>40322</v>
      </c>
      <c r="E74" s="164" t="s">
        <v>142</v>
      </c>
      <c r="F74" s="144">
        <v>2.1</v>
      </c>
      <c r="G74" s="164" t="s">
        <v>168</v>
      </c>
      <c r="H74" s="164">
        <v>0</v>
      </c>
      <c r="I74" s="142">
        <v>5</v>
      </c>
      <c r="J74" s="164">
        <v>1</v>
      </c>
      <c r="K74" s="164">
        <v>4</v>
      </c>
    </row>
    <row r="75" spans="1:11" ht="24.75" thickBot="1" x14ac:dyDescent="0.25">
      <c r="A75" s="141" t="s">
        <v>106</v>
      </c>
      <c r="B75" s="141" t="s">
        <v>104</v>
      </c>
      <c r="C75" s="142" t="s">
        <v>144</v>
      </c>
      <c r="D75" s="143">
        <v>40388</v>
      </c>
      <c r="E75" s="141" t="s">
        <v>142</v>
      </c>
      <c r="F75" s="144">
        <v>2.4285714285714284</v>
      </c>
      <c r="G75" s="141" t="s">
        <v>168</v>
      </c>
      <c r="H75" s="141">
        <v>0</v>
      </c>
      <c r="I75" s="142">
        <v>4</v>
      </c>
      <c r="J75" s="141">
        <v>2</v>
      </c>
      <c r="K75" s="141">
        <v>1</v>
      </c>
    </row>
    <row r="76" spans="1:11" ht="24.75" thickBot="1" x14ac:dyDescent="0.25">
      <c r="A76" s="141" t="s">
        <v>105</v>
      </c>
      <c r="B76" s="141" t="s">
        <v>104</v>
      </c>
      <c r="C76" s="142" t="s">
        <v>145</v>
      </c>
      <c r="D76" s="143">
        <v>40457</v>
      </c>
      <c r="E76" s="141" t="s">
        <v>142</v>
      </c>
      <c r="F76" s="144">
        <v>1.8333333333333333</v>
      </c>
      <c r="G76" s="141" t="s">
        <v>169</v>
      </c>
      <c r="H76" s="141">
        <v>0</v>
      </c>
      <c r="I76" s="142">
        <v>1</v>
      </c>
      <c r="J76" s="141">
        <v>3</v>
      </c>
      <c r="K76" s="141">
        <v>2</v>
      </c>
    </row>
    <row r="77" spans="1:11" ht="24.75" thickBot="1" x14ac:dyDescent="0.25">
      <c r="A77" s="141" t="s">
        <v>103</v>
      </c>
      <c r="B77" s="141" t="s">
        <v>97</v>
      </c>
      <c r="C77" s="142" t="s">
        <v>146</v>
      </c>
      <c r="D77" s="141"/>
      <c r="E77" s="141" t="s">
        <v>166</v>
      </c>
      <c r="F77" s="144" t="s">
        <v>178</v>
      </c>
      <c r="G77" s="141" t="s">
        <v>178</v>
      </c>
      <c r="H77" s="141"/>
      <c r="I77" s="142"/>
      <c r="J77" s="141"/>
      <c r="K77" s="141"/>
    </row>
    <row r="78" spans="1:11" ht="24.75" thickBot="1" x14ac:dyDescent="0.25">
      <c r="A78" s="141" t="s">
        <v>98</v>
      </c>
      <c r="B78" s="141" t="s">
        <v>97</v>
      </c>
      <c r="C78" s="142" t="s">
        <v>147</v>
      </c>
      <c r="D78" s="141"/>
      <c r="E78" s="141" t="s">
        <v>166</v>
      </c>
      <c r="F78" s="144" t="s">
        <v>178</v>
      </c>
      <c r="G78" s="141" t="s">
        <v>178</v>
      </c>
      <c r="H78" s="141"/>
      <c r="I78" s="142"/>
      <c r="J78" s="141"/>
      <c r="K78" s="141"/>
    </row>
    <row r="79" spans="1:11" ht="24.75" thickBot="1" x14ac:dyDescent="0.25">
      <c r="A79" s="141" t="s">
        <v>148</v>
      </c>
      <c r="B79" s="141" t="s">
        <v>85</v>
      </c>
      <c r="C79" s="142" t="s">
        <v>149</v>
      </c>
      <c r="D79" s="143">
        <v>40392</v>
      </c>
      <c r="E79" s="141" t="s">
        <v>142</v>
      </c>
      <c r="F79" s="144">
        <v>1.6666666666666667</v>
      </c>
      <c r="G79" s="141" t="s">
        <v>169</v>
      </c>
      <c r="H79" s="141">
        <v>0</v>
      </c>
      <c r="I79" s="142">
        <v>1</v>
      </c>
      <c r="J79" s="141">
        <v>2</v>
      </c>
      <c r="K79" s="141">
        <v>3</v>
      </c>
    </row>
    <row r="80" spans="1:11" ht="24.75" thickBot="1" x14ac:dyDescent="0.25">
      <c r="A80" s="141" t="s">
        <v>150</v>
      </c>
      <c r="B80" s="141" t="s">
        <v>85</v>
      </c>
      <c r="C80" s="142" t="s">
        <v>151</v>
      </c>
      <c r="D80" s="143">
        <v>40392</v>
      </c>
      <c r="E80" s="141" t="s">
        <v>142</v>
      </c>
      <c r="F80" s="144">
        <v>1.5</v>
      </c>
      <c r="G80" s="141" t="s">
        <v>169</v>
      </c>
      <c r="H80" s="141">
        <v>0</v>
      </c>
      <c r="I80" s="142">
        <v>0</v>
      </c>
      <c r="J80" s="141">
        <v>2</v>
      </c>
      <c r="K80" s="141">
        <v>2</v>
      </c>
    </row>
    <row r="81" spans="1:11" ht="24.75" thickBot="1" x14ac:dyDescent="0.25">
      <c r="A81" s="170" t="s">
        <v>117</v>
      </c>
      <c r="B81" s="170" t="s">
        <v>113</v>
      </c>
      <c r="C81" s="171" t="s">
        <v>19</v>
      </c>
      <c r="D81" s="172">
        <v>40757</v>
      </c>
      <c r="E81" s="170" t="s">
        <v>142</v>
      </c>
      <c r="F81" s="173">
        <v>1.4</v>
      </c>
      <c r="G81" s="170" t="s">
        <v>169</v>
      </c>
      <c r="H81" s="170">
        <v>0</v>
      </c>
      <c r="I81" s="171">
        <v>1</v>
      </c>
      <c r="J81" s="170">
        <v>0</v>
      </c>
      <c r="K81" s="170">
        <v>4</v>
      </c>
    </row>
    <row r="82" spans="1:11" ht="24.75" thickBot="1" x14ac:dyDescent="0.25">
      <c r="A82" s="170" t="s">
        <v>116</v>
      </c>
      <c r="B82" s="170" t="s">
        <v>113</v>
      </c>
      <c r="C82" s="170" t="s">
        <v>143</v>
      </c>
      <c r="D82" s="172">
        <v>40757</v>
      </c>
      <c r="E82" s="170" t="s">
        <v>142</v>
      </c>
      <c r="F82" s="173">
        <v>1.7</v>
      </c>
      <c r="G82" s="170" t="s">
        <v>169</v>
      </c>
      <c r="H82" s="170">
        <v>0</v>
      </c>
      <c r="I82" s="171">
        <v>1</v>
      </c>
      <c r="J82" s="170">
        <v>0</v>
      </c>
      <c r="K82" s="170">
        <v>2</v>
      </c>
    </row>
    <row r="83" spans="1:11" ht="24.75" thickBot="1" x14ac:dyDescent="0.25">
      <c r="A83" s="170" t="s">
        <v>50</v>
      </c>
      <c r="B83" s="170" t="s">
        <v>62</v>
      </c>
      <c r="C83" s="171" t="s">
        <v>238</v>
      </c>
      <c r="D83" s="172">
        <v>40683</v>
      </c>
      <c r="E83" s="170" t="s">
        <v>142</v>
      </c>
      <c r="F83" s="173">
        <v>2.11</v>
      </c>
      <c r="G83" s="170" t="s">
        <v>168</v>
      </c>
      <c r="H83" s="170">
        <v>2</v>
      </c>
      <c r="I83" s="171">
        <v>1</v>
      </c>
      <c r="J83" s="170">
        <v>2</v>
      </c>
      <c r="K83" s="170">
        <v>4</v>
      </c>
    </row>
    <row r="84" spans="1:11" ht="24.75" thickBot="1" x14ac:dyDescent="0.25">
      <c r="A84" s="170" t="s">
        <v>64</v>
      </c>
      <c r="B84" s="170" t="s">
        <v>62</v>
      </c>
      <c r="C84" s="171" t="s">
        <v>63</v>
      </c>
      <c r="D84" s="172">
        <v>40683</v>
      </c>
      <c r="E84" s="170" t="s">
        <v>142</v>
      </c>
      <c r="F84" s="173">
        <v>2</v>
      </c>
      <c r="G84" s="170" t="s">
        <v>169</v>
      </c>
      <c r="H84" s="170">
        <v>0</v>
      </c>
      <c r="I84" s="171">
        <v>3</v>
      </c>
      <c r="J84" s="170">
        <v>0</v>
      </c>
      <c r="K84" s="170">
        <v>3</v>
      </c>
    </row>
    <row r="85" spans="1:11" ht="24.75" thickBot="1" x14ac:dyDescent="0.25">
      <c r="A85" s="170" t="s">
        <v>106</v>
      </c>
      <c r="B85" s="170" t="s">
        <v>104</v>
      </c>
      <c r="C85" s="171" t="s">
        <v>144</v>
      </c>
      <c r="D85" s="172">
        <v>40821</v>
      </c>
      <c r="E85" s="170" t="s">
        <v>142</v>
      </c>
      <c r="F85" s="173">
        <v>2.2999999999999998</v>
      </c>
      <c r="G85" s="170" t="s">
        <v>168</v>
      </c>
      <c r="H85" s="170">
        <v>0</v>
      </c>
      <c r="I85" s="171">
        <v>5</v>
      </c>
      <c r="J85" s="170">
        <v>2</v>
      </c>
      <c r="K85" s="170">
        <v>2</v>
      </c>
    </row>
    <row r="86" spans="1:11" ht="24.75" thickBot="1" x14ac:dyDescent="0.25">
      <c r="A86" s="170" t="s">
        <v>105</v>
      </c>
      <c r="B86" s="170" t="s">
        <v>104</v>
      </c>
      <c r="C86" s="171" t="s">
        <v>145</v>
      </c>
      <c r="D86" s="172"/>
      <c r="E86" s="170" t="s">
        <v>166</v>
      </c>
      <c r="F86" s="173"/>
      <c r="G86" s="170"/>
      <c r="H86" s="170"/>
      <c r="I86" s="171"/>
      <c r="J86" s="170"/>
      <c r="K86" s="170"/>
    </row>
    <row r="87" spans="1:11" ht="24.75" thickBot="1" x14ac:dyDescent="0.25">
      <c r="A87" s="170" t="s">
        <v>103</v>
      </c>
      <c r="B87" s="170" t="s">
        <v>97</v>
      </c>
      <c r="C87" s="171" t="s">
        <v>146</v>
      </c>
      <c r="D87" s="172">
        <v>40750</v>
      </c>
      <c r="E87" s="170" t="s">
        <v>142</v>
      </c>
      <c r="F87" s="173">
        <v>2.67</v>
      </c>
      <c r="G87" s="170" t="s">
        <v>167</v>
      </c>
      <c r="H87" s="170">
        <v>0</v>
      </c>
      <c r="I87" s="171">
        <v>4</v>
      </c>
      <c r="J87" s="170">
        <v>2</v>
      </c>
      <c r="K87" s="170">
        <v>0</v>
      </c>
    </row>
    <row r="88" spans="1:11" ht="24.75" thickBot="1" x14ac:dyDescent="0.25">
      <c r="A88" s="170" t="s">
        <v>98</v>
      </c>
      <c r="B88" s="170" t="s">
        <v>97</v>
      </c>
      <c r="C88" s="171" t="s">
        <v>147</v>
      </c>
      <c r="D88" s="172">
        <v>40750</v>
      </c>
      <c r="E88" s="170" t="s">
        <v>142</v>
      </c>
      <c r="F88" s="173">
        <v>2.67</v>
      </c>
      <c r="G88" s="170" t="s">
        <v>167</v>
      </c>
      <c r="H88" s="170">
        <v>0</v>
      </c>
      <c r="I88" s="171">
        <v>4</v>
      </c>
      <c r="J88" s="170">
        <v>2</v>
      </c>
      <c r="K88" s="170">
        <v>0</v>
      </c>
    </row>
    <row r="89" spans="1:11" ht="24.75" thickBot="1" x14ac:dyDescent="0.25">
      <c r="A89" s="170" t="s">
        <v>148</v>
      </c>
      <c r="B89" s="170" t="s">
        <v>85</v>
      </c>
      <c r="C89" s="171" t="s">
        <v>149</v>
      </c>
      <c r="D89" s="172">
        <v>40758</v>
      </c>
      <c r="E89" s="170" t="s">
        <v>142</v>
      </c>
      <c r="F89" s="173">
        <v>2</v>
      </c>
      <c r="G89" s="170" t="s">
        <v>169</v>
      </c>
      <c r="H89" s="170">
        <v>0</v>
      </c>
      <c r="I89" s="171">
        <v>2</v>
      </c>
      <c r="J89" s="170">
        <v>1</v>
      </c>
      <c r="K89" s="170">
        <v>2</v>
      </c>
    </row>
    <row r="90" spans="1:11" ht="24.75" thickBot="1" x14ac:dyDescent="0.25">
      <c r="A90" s="170" t="s">
        <v>150</v>
      </c>
      <c r="B90" s="170" t="s">
        <v>85</v>
      </c>
      <c r="C90" s="171" t="s">
        <v>151</v>
      </c>
      <c r="D90" s="172">
        <v>40758</v>
      </c>
      <c r="E90" s="170" t="s">
        <v>142</v>
      </c>
      <c r="F90" s="173">
        <v>2</v>
      </c>
      <c r="G90" s="170" t="s">
        <v>169</v>
      </c>
      <c r="H90" s="170">
        <v>0</v>
      </c>
      <c r="I90" s="171">
        <v>1</v>
      </c>
      <c r="J90" s="170">
        <v>1</v>
      </c>
      <c r="K90" s="170">
        <v>1</v>
      </c>
    </row>
    <row r="91" spans="1:11" ht="24.75" thickBot="1" x14ac:dyDescent="0.25">
      <c r="A91" s="226" t="s">
        <v>117</v>
      </c>
      <c r="B91" s="226" t="s">
        <v>113</v>
      </c>
      <c r="C91" s="227" t="s">
        <v>19</v>
      </c>
      <c r="D91" s="228"/>
      <c r="E91" s="226" t="s">
        <v>166</v>
      </c>
      <c r="F91" s="229"/>
      <c r="G91" s="226"/>
      <c r="H91" s="226"/>
      <c r="I91" s="227"/>
      <c r="J91" s="226"/>
      <c r="K91" s="226"/>
    </row>
    <row r="92" spans="1:11" ht="24.75" thickBot="1" x14ac:dyDescent="0.25">
      <c r="A92" s="226" t="s">
        <v>116</v>
      </c>
      <c r="B92" s="226" t="s">
        <v>113</v>
      </c>
      <c r="C92" s="226" t="s">
        <v>143</v>
      </c>
      <c r="D92" s="228"/>
      <c r="E92" s="226" t="s">
        <v>166</v>
      </c>
      <c r="F92" s="229"/>
      <c r="G92" s="226"/>
      <c r="H92" s="226"/>
      <c r="I92" s="227"/>
      <c r="J92" s="226"/>
      <c r="K92" s="226"/>
    </row>
    <row r="93" spans="1:11" ht="24.75" thickBot="1" x14ac:dyDescent="0.25">
      <c r="A93" s="226" t="s">
        <v>50</v>
      </c>
      <c r="B93" s="226" t="s">
        <v>62</v>
      </c>
      <c r="C93" s="227" t="s">
        <v>238</v>
      </c>
      <c r="D93" s="228">
        <v>41155</v>
      </c>
      <c r="E93" s="226" t="s">
        <v>142</v>
      </c>
      <c r="F93" s="229">
        <v>2.2000000000000002</v>
      </c>
      <c r="G93" s="226" t="s">
        <v>168</v>
      </c>
      <c r="H93" s="226">
        <v>0</v>
      </c>
      <c r="I93" s="227">
        <v>3</v>
      </c>
      <c r="J93" s="226">
        <v>0</v>
      </c>
      <c r="K93" s="226">
        <v>2</v>
      </c>
    </row>
    <row r="94" spans="1:11" ht="24.75" thickBot="1" x14ac:dyDescent="0.25">
      <c r="A94" s="226" t="s">
        <v>64</v>
      </c>
      <c r="B94" s="226" t="s">
        <v>62</v>
      </c>
      <c r="C94" s="227" t="s">
        <v>63</v>
      </c>
      <c r="D94" s="228">
        <v>41156</v>
      </c>
      <c r="E94" s="226" t="s">
        <v>142</v>
      </c>
      <c r="F94" s="229">
        <v>2.13</v>
      </c>
      <c r="G94" s="226" t="s">
        <v>168</v>
      </c>
      <c r="H94" s="226">
        <v>0</v>
      </c>
      <c r="I94" s="227">
        <v>4</v>
      </c>
      <c r="J94" s="226">
        <v>1</v>
      </c>
      <c r="K94" s="226">
        <v>3</v>
      </c>
    </row>
    <row r="95" spans="1:11" ht="24.75" thickBot="1" x14ac:dyDescent="0.25">
      <c r="A95" s="226" t="s">
        <v>106</v>
      </c>
      <c r="B95" s="226" t="s">
        <v>104</v>
      </c>
      <c r="C95" s="227" t="s">
        <v>144</v>
      </c>
      <c r="D95" s="228">
        <v>41107</v>
      </c>
      <c r="E95" s="226" t="s">
        <v>142</v>
      </c>
      <c r="F95" s="229">
        <v>2.2000000000000002</v>
      </c>
      <c r="G95" s="226" t="s">
        <v>168</v>
      </c>
      <c r="H95" s="226">
        <v>0</v>
      </c>
      <c r="I95" s="227">
        <v>6</v>
      </c>
      <c r="J95" s="226">
        <v>2</v>
      </c>
      <c r="K95" s="226">
        <v>4</v>
      </c>
    </row>
    <row r="96" spans="1:11" ht="24.75" thickBot="1" x14ac:dyDescent="0.25">
      <c r="A96" s="226" t="s">
        <v>105</v>
      </c>
      <c r="B96" s="226" t="s">
        <v>104</v>
      </c>
      <c r="C96" s="227" t="s">
        <v>145</v>
      </c>
      <c r="D96" s="228"/>
      <c r="E96" s="226" t="s">
        <v>166</v>
      </c>
      <c r="F96" s="229"/>
      <c r="G96" s="226"/>
      <c r="H96" s="226"/>
      <c r="I96" s="227"/>
      <c r="J96" s="226"/>
      <c r="K96" s="226"/>
    </row>
    <row r="97" spans="1:11" ht="24.75" thickBot="1" x14ac:dyDescent="0.25">
      <c r="A97" s="226" t="s">
        <v>103</v>
      </c>
      <c r="B97" s="226" t="s">
        <v>97</v>
      </c>
      <c r="C97" s="227" t="s">
        <v>146</v>
      </c>
      <c r="D97" s="228">
        <v>41114</v>
      </c>
      <c r="E97" s="226" t="s">
        <v>142</v>
      </c>
      <c r="F97" s="229">
        <v>2.1</v>
      </c>
      <c r="G97" s="226" t="s">
        <v>168</v>
      </c>
      <c r="H97" s="226">
        <v>0</v>
      </c>
      <c r="I97" s="227">
        <v>3</v>
      </c>
      <c r="J97" s="226">
        <v>2</v>
      </c>
      <c r="K97" s="226">
        <v>2</v>
      </c>
    </row>
    <row r="98" spans="1:11" ht="24.75" thickBot="1" x14ac:dyDescent="0.25">
      <c r="A98" s="226" t="s">
        <v>98</v>
      </c>
      <c r="B98" s="226" t="s">
        <v>97</v>
      </c>
      <c r="C98" s="227" t="s">
        <v>147</v>
      </c>
      <c r="D98" s="228">
        <v>41114</v>
      </c>
      <c r="E98" s="226" t="s">
        <v>142</v>
      </c>
      <c r="F98" s="229">
        <v>2.6</v>
      </c>
      <c r="G98" s="226" t="s">
        <v>167</v>
      </c>
      <c r="H98" s="226">
        <v>0</v>
      </c>
      <c r="I98" s="227">
        <v>4</v>
      </c>
      <c r="J98" s="226">
        <v>1</v>
      </c>
      <c r="K98" s="226">
        <v>2</v>
      </c>
    </row>
    <row r="99" spans="1:11" s="145" customFormat="1" ht="24.75" thickBot="1" x14ac:dyDescent="0.25">
      <c r="A99" s="226" t="s">
        <v>200</v>
      </c>
      <c r="B99" s="226" t="s">
        <v>196</v>
      </c>
      <c r="C99" s="227" t="s">
        <v>197</v>
      </c>
      <c r="D99" s="228">
        <v>41133</v>
      </c>
      <c r="E99" s="226" t="s">
        <v>142</v>
      </c>
      <c r="F99" s="229">
        <v>2</v>
      </c>
      <c r="G99" s="226" t="s">
        <v>169</v>
      </c>
      <c r="H99" s="226">
        <v>0</v>
      </c>
      <c r="I99" s="227">
        <v>2</v>
      </c>
      <c r="J99" s="226">
        <v>1</v>
      </c>
      <c r="K99" s="226">
        <v>2</v>
      </c>
    </row>
    <row r="100" spans="1:11" s="145" customFormat="1" ht="24.75" thickBot="1" x14ac:dyDescent="0.25">
      <c r="A100" s="226" t="s">
        <v>199</v>
      </c>
      <c r="B100" s="226" t="s">
        <v>196</v>
      </c>
      <c r="C100" s="227" t="s">
        <v>198</v>
      </c>
      <c r="D100" s="228">
        <v>41133</v>
      </c>
      <c r="E100" s="226" t="s">
        <v>142</v>
      </c>
      <c r="F100" s="229">
        <v>2.1</v>
      </c>
      <c r="G100" s="226" t="s">
        <v>168</v>
      </c>
      <c r="H100" s="226">
        <v>0</v>
      </c>
      <c r="I100" s="227">
        <v>3</v>
      </c>
      <c r="J100" s="226">
        <v>2</v>
      </c>
      <c r="K100" s="226">
        <v>2</v>
      </c>
    </row>
    <row r="101" spans="1:11" ht="24.75" thickBot="1" x14ac:dyDescent="0.25">
      <c r="A101" s="226" t="s">
        <v>148</v>
      </c>
      <c r="B101" s="226" t="s">
        <v>85</v>
      </c>
      <c r="C101" s="227" t="s">
        <v>149</v>
      </c>
      <c r="D101" s="228"/>
      <c r="E101" s="226" t="s">
        <v>166</v>
      </c>
      <c r="F101" s="229"/>
      <c r="G101" s="226"/>
      <c r="H101" s="226"/>
      <c r="I101" s="227"/>
      <c r="J101" s="226"/>
      <c r="K101" s="226"/>
    </row>
    <row r="102" spans="1:11" ht="24.75" thickBot="1" x14ac:dyDescent="0.25">
      <c r="A102" s="226" t="s">
        <v>150</v>
      </c>
      <c r="B102" s="226" t="s">
        <v>85</v>
      </c>
      <c r="C102" s="227" t="s">
        <v>151</v>
      </c>
      <c r="D102" s="228"/>
      <c r="E102" s="226" t="s">
        <v>166</v>
      </c>
      <c r="F102" s="229"/>
      <c r="G102" s="226"/>
      <c r="H102" s="226"/>
      <c r="I102" s="227"/>
      <c r="J102" s="226"/>
      <c r="K102" s="226"/>
    </row>
    <row r="103" spans="1:11" ht="24.75" thickBot="1" x14ac:dyDescent="0.25">
      <c r="A103" s="226" t="s">
        <v>252</v>
      </c>
      <c r="B103" s="226" t="s">
        <v>201</v>
      </c>
      <c r="C103" s="227" t="s">
        <v>147</v>
      </c>
      <c r="D103" s="228">
        <v>41123</v>
      </c>
      <c r="E103" s="226" t="s">
        <v>142</v>
      </c>
      <c r="F103" s="229">
        <v>2.38</v>
      </c>
      <c r="G103" s="226" t="s">
        <v>168</v>
      </c>
      <c r="H103" s="226">
        <v>1</v>
      </c>
      <c r="I103" s="227">
        <v>4</v>
      </c>
      <c r="J103" s="226">
        <v>2</v>
      </c>
      <c r="K103" s="226">
        <v>2</v>
      </c>
    </row>
    <row r="104" spans="1:11" ht="24.75" thickBot="1" x14ac:dyDescent="0.25">
      <c r="A104" s="226" t="s">
        <v>253</v>
      </c>
      <c r="B104" s="226" t="s">
        <v>201</v>
      </c>
      <c r="C104" s="227" t="s">
        <v>202</v>
      </c>
      <c r="D104" s="228">
        <v>41114</v>
      </c>
      <c r="E104" s="226" t="s">
        <v>142</v>
      </c>
      <c r="F104" s="229">
        <v>2.88</v>
      </c>
      <c r="G104" s="226" t="s">
        <v>167</v>
      </c>
      <c r="H104" s="226">
        <v>0</v>
      </c>
      <c r="I104" s="227">
        <v>7</v>
      </c>
      <c r="J104" s="226">
        <v>1</v>
      </c>
      <c r="K104" s="226">
        <v>0</v>
      </c>
    </row>
    <row r="105" spans="1:11" ht="24.75" thickBot="1" x14ac:dyDescent="0.25">
      <c r="A105" s="222" t="s">
        <v>117</v>
      </c>
      <c r="B105" s="222" t="s">
        <v>113</v>
      </c>
      <c r="C105" s="223" t="s">
        <v>19</v>
      </c>
      <c r="D105" s="224">
        <v>41487</v>
      </c>
      <c r="E105" s="222" t="s">
        <v>142</v>
      </c>
      <c r="F105" s="225">
        <f t="shared" ref="F105:F118" si="10">IF(H105="","",(H105*4+I105*3+J105*2+K105*1)/SUM(H105:K105))</f>
        <v>1.6666666666666667</v>
      </c>
      <c r="G105" s="222" t="str">
        <f t="shared" ref="G105:G118" si="11">IF(F105="","",IF(F105&lt;=2,"Poor",IF(F105&lt;=2.5,"Fair",IF(F105&lt;=3.5,"Good",IF(F105&gt;=3.6,"Excellent","")))))</f>
        <v>Poor</v>
      </c>
      <c r="H105" s="222">
        <v>0</v>
      </c>
      <c r="I105" s="223">
        <v>2</v>
      </c>
      <c r="J105" s="222">
        <v>0</v>
      </c>
      <c r="K105" s="222">
        <v>4</v>
      </c>
    </row>
    <row r="106" spans="1:11" ht="24.75" thickBot="1" x14ac:dyDescent="0.25">
      <c r="A106" s="222" t="s">
        <v>116</v>
      </c>
      <c r="B106" s="222" t="s">
        <v>113</v>
      </c>
      <c r="C106" s="222" t="s">
        <v>143</v>
      </c>
      <c r="D106" s="224">
        <v>41487</v>
      </c>
      <c r="E106" s="222" t="s">
        <v>166</v>
      </c>
      <c r="F106" s="225" t="str">
        <f t="shared" si="10"/>
        <v/>
      </c>
      <c r="G106" s="222" t="str">
        <f t="shared" si="11"/>
        <v/>
      </c>
      <c r="H106" s="222"/>
      <c r="I106" s="223"/>
      <c r="J106" s="222"/>
      <c r="K106" s="222"/>
    </row>
    <row r="107" spans="1:11" ht="24.75" thickBot="1" x14ac:dyDescent="0.25">
      <c r="A107" s="222" t="s">
        <v>50</v>
      </c>
      <c r="B107" s="222" t="s">
        <v>62</v>
      </c>
      <c r="C107" s="223" t="s">
        <v>238</v>
      </c>
      <c r="D107" s="224">
        <v>41424</v>
      </c>
      <c r="E107" s="222" t="s">
        <v>142</v>
      </c>
      <c r="F107" s="225">
        <f t="shared" si="10"/>
        <v>2.1666666666666665</v>
      </c>
      <c r="G107" s="222" t="str">
        <f t="shared" si="11"/>
        <v>Fair</v>
      </c>
      <c r="H107" s="222">
        <v>0</v>
      </c>
      <c r="I107" s="223">
        <v>5</v>
      </c>
      <c r="J107" s="222">
        <v>4</v>
      </c>
      <c r="K107" s="222">
        <v>3</v>
      </c>
    </row>
    <row r="108" spans="1:11" ht="24.75" thickBot="1" x14ac:dyDescent="0.25">
      <c r="A108" s="222" t="s">
        <v>64</v>
      </c>
      <c r="B108" s="222" t="s">
        <v>62</v>
      </c>
      <c r="C108" s="223" t="s">
        <v>63</v>
      </c>
      <c r="D108" s="224">
        <v>41423</v>
      </c>
      <c r="E108" s="222" t="s">
        <v>142</v>
      </c>
      <c r="F108" s="225">
        <f t="shared" si="10"/>
        <v>2.125</v>
      </c>
      <c r="G108" s="222" t="str">
        <f t="shared" si="11"/>
        <v>Fair</v>
      </c>
      <c r="H108" s="222">
        <v>0</v>
      </c>
      <c r="I108" s="223">
        <v>3</v>
      </c>
      <c r="J108" s="222">
        <v>3</v>
      </c>
      <c r="K108" s="222">
        <v>2</v>
      </c>
    </row>
    <row r="109" spans="1:11" ht="24.75" thickBot="1" x14ac:dyDescent="0.25">
      <c r="A109" s="222" t="s">
        <v>106</v>
      </c>
      <c r="B109" s="222" t="s">
        <v>104</v>
      </c>
      <c r="C109" s="223" t="s">
        <v>144</v>
      </c>
      <c r="D109" s="224">
        <v>41479</v>
      </c>
      <c r="E109" s="222" t="s">
        <v>142</v>
      </c>
      <c r="F109" s="225">
        <f t="shared" si="10"/>
        <v>2.3333333333333335</v>
      </c>
      <c r="G109" s="222" t="str">
        <f t="shared" si="11"/>
        <v>Fair</v>
      </c>
      <c r="H109" s="222">
        <v>0</v>
      </c>
      <c r="I109" s="223">
        <v>4</v>
      </c>
      <c r="J109" s="222">
        <v>0</v>
      </c>
      <c r="K109" s="222">
        <v>2</v>
      </c>
    </row>
    <row r="110" spans="1:11" ht="24.75" thickBot="1" x14ac:dyDescent="0.25">
      <c r="A110" s="222" t="s">
        <v>105</v>
      </c>
      <c r="B110" s="222" t="s">
        <v>104</v>
      </c>
      <c r="C110" s="223" t="s">
        <v>145</v>
      </c>
      <c r="D110" s="224">
        <v>41402</v>
      </c>
      <c r="E110" s="222" t="s">
        <v>142</v>
      </c>
      <c r="F110" s="225">
        <f t="shared" si="10"/>
        <v>2.2999999999999998</v>
      </c>
      <c r="G110" s="222" t="str">
        <f t="shared" si="11"/>
        <v>Fair</v>
      </c>
      <c r="H110" s="222">
        <v>0</v>
      </c>
      <c r="I110" s="223">
        <v>6</v>
      </c>
      <c r="J110" s="222">
        <v>1</v>
      </c>
      <c r="K110" s="222">
        <v>3</v>
      </c>
    </row>
    <row r="111" spans="1:11" ht="24.75" thickBot="1" x14ac:dyDescent="0.25">
      <c r="A111" s="222" t="s">
        <v>103</v>
      </c>
      <c r="B111" s="222" t="s">
        <v>97</v>
      </c>
      <c r="C111" s="223" t="s">
        <v>146</v>
      </c>
      <c r="D111" s="224">
        <v>41479</v>
      </c>
      <c r="E111" s="222" t="s">
        <v>142</v>
      </c>
      <c r="F111" s="225">
        <f t="shared" si="10"/>
        <v>2.3333333333333335</v>
      </c>
      <c r="G111" s="222" t="str">
        <f t="shared" si="11"/>
        <v>Fair</v>
      </c>
      <c r="H111" s="222">
        <v>0</v>
      </c>
      <c r="I111" s="223">
        <v>4</v>
      </c>
      <c r="J111" s="222">
        <v>0</v>
      </c>
      <c r="K111" s="222">
        <v>2</v>
      </c>
    </row>
    <row r="112" spans="1:11" ht="24.75" thickBot="1" x14ac:dyDescent="0.25">
      <c r="A112" s="222" t="s">
        <v>98</v>
      </c>
      <c r="B112" s="222" t="s">
        <v>97</v>
      </c>
      <c r="C112" s="223" t="s">
        <v>147</v>
      </c>
      <c r="D112" s="224">
        <v>41479</v>
      </c>
      <c r="E112" s="222" t="s">
        <v>142</v>
      </c>
      <c r="F112" s="225">
        <f t="shared" si="10"/>
        <v>2.1111111111111112</v>
      </c>
      <c r="G112" s="222" t="str">
        <f t="shared" si="11"/>
        <v>Fair</v>
      </c>
      <c r="H112" s="222">
        <v>0</v>
      </c>
      <c r="I112" s="223">
        <v>4</v>
      </c>
      <c r="J112" s="222">
        <v>2</v>
      </c>
      <c r="K112" s="222">
        <v>3</v>
      </c>
    </row>
    <row r="113" spans="1:11" ht="24.75" thickBot="1" x14ac:dyDescent="0.25">
      <c r="A113" s="222" t="s">
        <v>200</v>
      </c>
      <c r="B113" s="222" t="s">
        <v>196</v>
      </c>
      <c r="C113" s="223" t="s">
        <v>197</v>
      </c>
      <c r="D113" s="224">
        <v>41487</v>
      </c>
      <c r="E113" s="222" t="s">
        <v>142</v>
      </c>
      <c r="F113" s="225">
        <f t="shared" si="10"/>
        <v>2.25</v>
      </c>
      <c r="G113" s="222" t="str">
        <f t="shared" si="11"/>
        <v>Fair</v>
      </c>
      <c r="H113" s="222">
        <v>1</v>
      </c>
      <c r="I113" s="223">
        <v>3</v>
      </c>
      <c r="J113" s="222">
        <v>1</v>
      </c>
      <c r="K113" s="222">
        <v>3</v>
      </c>
    </row>
    <row r="114" spans="1:11" ht="24.75" thickBot="1" x14ac:dyDescent="0.25">
      <c r="A114" s="222" t="s">
        <v>199</v>
      </c>
      <c r="B114" s="222" t="s">
        <v>196</v>
      </c>
      <c r="C114" s="223" t="s">
        <v>198</v>
      </c>
      <c r="D114" s="224">
        <v>41487</v>
      </c>
      <c r="E114" s="222" t="s">
        <v>142</v>
      </c>
      <c r="F114" s="225">
        <f t="shared" si="10"/>
        <v>1.875</v>
      </c>
      <c r="G114" s="222" t="str">
        <f t="shared" si="11"/>
        <v>Poor</v>
      </c>
      <c r="H114" s="222">
        <v>0</v>
      </c>
      <c r="I114" s="223">
        <v>3</v>
      </c>
      <c r="J114" s="222">
        <v>1</v>
      </c>
      <c r="K114" s="222">
        <v>4</v>
      </c>
    </row>
    <row r="115" spans="1:11" ht="24.75" thickBot="1" x14ac:dyDescent="0.25">
      <c r="A115" s="222" t="s">
        <v>148</v>
      </c>
      <c r="B115" s="222" t="s">
        <v>85</v>
      </c>
      <c r="C115" s="223" t="s">
        <v>149</v>
      </c>
      <c r="D115" s="224">
        <v>41485</v>
      </c>
      <c r="E115" s="222" t="s">
        <v>142</v>
      </c>
      <c r="F115" s="225">
        <f t="shared" si="10"/>
        <v>1.5</v>
      </c>
      <c r="G115" s="222" t="str">
        <f t="shared" si="11"/>
        <v>Poor</v>
      </c>
      <c r="H115" s="222">
        <v>0</v>
      </c>
      <c r="I115" s="223">
        <v>0</v>
      </c>
      <c r="J115" s="222">
        <v>1</v>
      </c>
      <c r="K115" s="222">
        <v>1</v>
      </c>
    </row>
    <row r="116" spans="1:11" ht="24.75" thickBot="1" x14ac:dyDescent="0.25">
      <c r="A116" s="222" t="s">
        <v>150</v>
      </c>
      <c r="B116" s="222" t="s">
        <v>85</v>
      </c>
      <c r="C116" s="223" t="s">
        <v>151</v>
      </c>
      <c r="D116" s="224"/>
      <c r="E116" s="222" t="s">
        <v>166</v>
      </c>
      <c r="F116" s="225" t="str">
        <f t="shared" si="10"/>
        <v/>
      </c>
      <c r="G116" s="222" t="str">
        <f t="shared" si="11"/>
        <v/>
      </c>
      <c r="H116" s="222"/>
      <c r="I116" s="223"/>
      <c r="J116" s="222"/>
      <c r="K116" s="222"/>
    </row>
    <row r="117" spans="1:11" ht="24.75" thickBot="1" x14ac:dyDescent="0.25">
      <c r="A117" s="222" t="s">
        <v>252</v>
      </c>
      <c r="B117" s="222" t="s">
        <v>201</v>
      </c>
      <c r="C117" s="223" t="s">
        <v>147</v>
      </c>
      <c r="D117" s="224">
        <v>41486</v>
      </c>
      <c r="E117" s="222" t="s">
        <v>142</v>
      </c>
      <c r="F117" s="225">
        <f t="shared" si="10"/>
        <v>2</v>
      </c>
      <c r="G117" s="222" t="str">
        <f t="shared" si="11"/>
        <v>Poor</v>
      </c>
      <c r="H117" s="222">
        <v>0</v>
      </c>
      <c r="I117" s="223">
        <v>2</v>
      </c>
      <c r="J117" s="222">
        <v>2</v>
      </c>
      <c r="K117" s="222">
        <v>2</v>
      </c>
    </row>
    <row r="118" spans="1:11" ht="24.75" thickBot="1" x14ac:dyDescent="0.25">
      <c r="A118" s="222" t="s">
        <v>253</v>
      </c>
      <c r="B118" s="222" t="s">
        <v>201</v>
      </c>
      <c r="C118" s="223" t="s">
        <v>202</v>
      </c>
      <c r="D118" s="224">
        <v>41486</v>
      </c>
      <c r="E118" s="222" t="s">
        <v>142</v>
      </c>
      <c r="F118" s="225">
        <f t="shared" si="10"/>
        <v>2</v>
      </c>
      <c r="G118" s="222" t="str">
        <f t="shared" si="11"/>
        <v>Poor</v>
      </c>
      <c r="H118" s="222">
        <v>0</v>
      </c>
      <c r="I118" s="223">
        <v>1</v>
      </c>
      <c r="J118" s="222">
        <v>1</v>
      </c>
      <c r="K118" s="222">
        <v>1</v>
      </c>
    </row>
    <row r="119" spans="1:11" ht="24.75" thickBot="1" x14ac:dyDescent="0.25">
      <c r="A119" s="238" t="s">
        <v>117</v>
      </c>
      <c r="B119" s="238" t="s">
        <v>113</v>
      </c>
      <c r="C119" s="239" t="s">
        <v>19</v>
      </c>
      <c r="D119" s="240">
        <v>41852</v>
      </c>
      <c r="E119" s="238" t="s">
        <v>142</v>
      </c>
      <c r="F119" s="241">
        <f t="shared" ref="F119:F130" si="12">IF(H119="","",(H119*4+I119*3+J119*2+K119*1)/SUM(H119:K119))</f>
        <v>1.4</v>
      </c>
      <c r="G119" s="238" t="str">
        <f t="shared" ref="G119:G130" si="13">IF(F119="","",IF(F119&lt;=2,"Poor",IF(F119&lt;=2.5,"Fair",IF(F119&lt;=3.5,"Good",IF(F119&gt;=3.6,"Excellent","")))))</f>
        <v>Poor</v>
      </c>
      <c r="H119" s="238">
        <v>0</v>
      </c>
      <c r="I119" s="239">
        <v>1</v>
      </c>
      <c r="J119" s="238">
        <v>0</v>
      </c>
      <c r="K119" s="238">
        <v>4</v>
      </c>
    </row>
    <row r="120" spans="1:11" ht="24.75" thickBot="1" x14ac:dyDescent="0.25">
      <c r="A120" s="238" t="s">
        <v>50</v>
      </c>
      <c r="B120" s="238" t="s">
        <v>62</v>
      </c>
      <c r="C120" s="239" t="s">
        <v>238</v>
      </c>
      <c r="D120" s="240">
        <v>41851</v>
      </c>
      <c r="E120" s="238" t="s">
        <v>142</v>
      </c>
      <c r="F120" s="241">
        <f t="shared" si="12"/>
        <v>2.2000000000000002</v>
      </c>
      <c r="G120" s="238" t="str">
        <f t="shared" si="13"/>
        <v>Fair</v>
      </c>
      <c r="H120" s="238">
        <v>0</v>
      </c>
      <c r="I120" s="239">
        <v>3</v>
      </c>
      <c r="J120" s="238">
        <v>0</v>
      </c>
      <c r="K120" s="238">
        <v>2</v>
      </c>
    </row>
    <row r="121" spans="1:11" ht="24.75" thickBot="1" x14ac:dyDescent="0.25">
      <c r="A121" s="238" t="s">
        <v>64</v>
      </c>
      <c r="B121" s="238" t="s">
        <v>62</v>
      </c>
      <c r="C121" s="239" t="s">
        <v>63</v>
      </c>
      <c r="D121" s="240">
        <v>41851</v>
      </c>
      <c r="E121" s="238" t="s">
        <v>142</v>
      </c>
      <c r="F121" s="241">
        <f t="shared" si="12"/>
        <v>2.2000000000000002</v>
      </c>
      <c r="G121" s="238" t="str">
        <f t="shared" si="13"/>
        <v>Fair</v>
      </c>
      <c r="H121" s="238">
        <v>0</v>
      </c>
      <c r="I121" s="239">
        <v>3</v>
      </c>
      <c r="J121" s="238">
        <v>0</v>
      </c>
      <c r="K121" s="238">
        <v>2</v>
      </c>
    </row>
    <row r="122" spans="1:11" ht="24.75" thickBot="1" x14ac:dyDescent="0.25">
      <c r="A122" s="238" t="s">
        <v>106</v>
      </c>
      <c r="B122" s="238" t="s">
        <v>104</v>
      </c>
      <c r="C122" s="239" t="s">
        <v>144</v>
      </c>
      <c r="D122" s="240">
        <v>41912</v>
      </c>
      <c r="E122" s="238" t="s">
        <v>142</v>
      </c>
      <c r="F122" s="241">
        <f t="shared" si="12"/>
        <v>2.5</v>
      </c>
      <c r="G122" s="238" t="str">
        <f t="shared" si="13"/>
        <v>Fair</v>
      </c>
      <c r="H122" s="238">
        <v>0</v>
      </c>
      <c r="I122" s="239">
        <v>5</v>
      </c>
      <c r="J122" s="238">
        <v>2</v>
      </c>
      <c r="K122" s="238">
        <v>1</v>
      </c>
    </row>
    <row r="123" spans="1:11" ht="24.75" thickBot="1" x14ac:dyDescent="0.25">
      <c r="A123" s="238" t="s">
        <v>103</v>
      </c>
      <c r="B123" s="238" t="s">
        <v>97</v>
      </c>
      <c r="C123" s="239" t="s">
        <v>146</v>
      </c>
      <c r="D123" s="240">
        <v>41842</v>
      </c>
      <c r="E123" s="238" t="s">
        <v>142</v>
      </c>
      <c r="F123" s="241">
        <f t="shared" si="12"/>
        <v>2.6</v>
      </c>
      <c r="G123" s="238" t="str">
        <f t="shared" si="13"/>
        <v>Good</v>
      </c>
      <c r="H123" s="238">
        <v>0</v>
      </c>
      <c r="I123" s="239">
        <v>4</v>
      </c>
      <c r="J123" s="238">
        <v>0</v>
      </c>
      <c r="K123" s="238">
        <v>1</v>
      </c>
    </row>
    <row r="124" spans="1:11" ht="24.75" thickBot="1" x14ac:dyDescent="0.25">
      <c r="A124" s="238" t="s">
        <v>98</v>
      </c>
      <c r="B124" s="238" t="s">
        <v>97</v>
      </c>
      <c r="C124" s="239" t="s">
        <v>147</v>
      </c>
      <c r="D124" s="240">
        <v>41842</v>
      </c>
      <c r="E124" s="238" t="s">
        <v>142</v>
      </c>
      <c r="F124" s="241">
        <f t="shared" si="12"/>
        <v>2.5</v>
      </c>
      <c r="G124" s="238" t="str">
        <f t="shared" si="13"/>
        <v>Fair</v>
      </c>
      <c r="H124" s="238">
        <v>0</v>
      </c>
      <c r="I124" s="239">
        <v>4</v>
      </c>
      <c r="J124" s="238">
        <v>1</v>
      </c>
      <c r="K124" s="238">
        <v>1</v>
      </c>
    </row>
    <row r="125" spans="1:11" ht="24.75" thickBot="1" x14ac:dyDescent="0.25">
      <c r="A125" s="238" t="s">
        <v>200</v>
      </c>
      <c r="B125" s="238" t="s">
        <v>196</v>
      </c>
      <c r="C125" s="239" t="s">
        <v>197</v>
      </c>
      <c r="D125" s="240">
        <v>41848</v>
      </c>
      <c r="E125" s="238" t="s">
        <v>142</v>
      </c>
      <c r="F125" s="241">
        <f t="shared" si="12"/>
        <v>2</v>
      </c>
      <c r="G125" s="238" t="str">
        <f t="shared" si="13"/>
        <v>Poor</v>
      </c>
      <c r="H125" s="238">
        <v>0</v>
      </c>
      <c r="I125" s="239">
        <v>3</v>
      </c>
      <c r="J125" s="238">
        <v>0</v>
      </c>
      <c r="K125" s="238">
        <v>3</v>
      </c>
    </row>
    <row r="126" spans="1:11" ht="24.75" thickBot="1" x14ac:dyDescent="0.25">
      <c r="A126" s="238" t="s">
        <v>199</v>
      </c>
      <c r="B126" s="238" t="s">
        <v>196</v>
      </c>
      <c r="C126" s="239" t="s">
        <v>198</v>
      </c>
      <c r="D126" s="240">
        <v>41848</v>
      </c>
      <c r="E126" s="238" t="s">
        <v>142</v>
      </c>
      <c r="F126" s="241">
        <f t="shared" si="12"/>
        <v>2</v>
      </c>
      <c r="G126" s="238" t="str">
        <f t="shared" si="13"/>
        <v>Poor</v>
      </c>
      <c r="H126" s="238">
        <v>0</v>
      </c>
      <c r="I126" s="239">
        <v>2</v>
      </c>
      <c r="J126" s="238">
        <v>1</v>
      </c>
      <c r="K126" s="238">
        <v>2</v>
      </c>
    </row>
    <row r="127" spans="1:11" ht="24.75" thickBot="1" x14ac:dyDescent="0.25">
      <c r="A127" s="238" t="s">
        <v>148</v>
      </c>
      <c r="B127" s="238" t="s">
        <v>85</v>
      </c>
      <c r="C127" s="239" t="s">
        <v>149</v>
      </c>
      <c r="D127" s="240">
        <v>41835</v>
      </c>
      <c r="E127" s="238" t="s">
        <v>142</v>
      </c>
      <c r="F127" s="241">
        <f t="shared" si="12"/>
        <v>2</v>
      </c>
      <c r="G127" s="238" t="str">
        <f t="shared" si="13"/>
        <v>Poor</v>
      </c>
      <c r="H127" s="238">
        <v>0</v>
      </c>
      <c r="I127" s="239">
        <v>2</v>
      </c>
      <c r="J127" s="238">
        <v>3</v>
      </c>
      <c r="K127" s="238">
        <v>2</v>
      </c>
    </row>
    <row r="128" spans="1:11" ht="24.75" thickBot="1" x14ac:dyDescent="0.25">
      <c r="A128" s="238" t="s">
        <v>150</v>
      </c>
      <c r="B128" s="238" t="s">
        <v>85</v>
      </c>
      <c r="C128" s="239" t="s">
        <v>151</v>
      </c>
      <c r="D128" s="240">
        <v>41835</v>
      </c>
      <c r="E128" s="238" t="s">
        <v>142</v>
      </c>
      <c r="F128" s="241">
        <f t="shared" si="12"/>
        <v>1.6666666666666667</v>
      </c>
      <c r="G128" s="238" t="str">
        <f t="shared" si="13"/>
        <v>Poor</v>
      </c>
      <c r="H128" s="238">
        <v>0</v>
      </c>
      <c r="I128" s="239">
        <v>0</v>
      </c>
      <c r="J128" s="238">
        <v>2</v>
      </c>
      <c r="K128" s="238">
        <v>1</v>
      </c>
    </row>
    <row r="129" spans="1:11" ht="24.75" thickBot="1" x14ac:dyDescent="0.25">
      <c r="A129" s="238" t="s">
        <v>252</v>
      </c>
      <c r="B129" s="238" t="s">
        <v>201</v>
      </c>
      <c r="C129" s="239" t="s">
        <v>147</v>
      </c>
      <c r="D129" s="240">
        <v>41843</v>
      </c>
      <c r="E129" s="238" t="s">
        <v>142</v>
      </c>
      <c r="F129" s="241">
        <f t="shared" si="12"/>
        <v>2.75</v>
      </c>
      <c r="G129" s="238" t="str">
        <f t="shared" si="13"/>
        <v>Good</v>
      </c>
      <c r="H129" s="238">
        <v>0</v>
      </c>
      <c r="I129" s="239">
        <v>3</v>
      </c>
      <c r="J129" s="238">
        <v>1</v>
      </c>
      <c r="K129" s="238">
        <v>0</v>
      </c>
    </row>
    <row r="130" spans="1:11" ht="24.75" thickBot="1" x14ac:dyDescent="0.25">
      <c r="A130" s="238" t="s">
        <v>253</v>
      </c>
      <c r="B130" s="238" t="s">
        <v>201</v>
      </c>
      <c r="C130" s="239" t="s">
        <v>202</v>
      </c>
      <c r="D130" s="240">
        <v>41843</v>
      </c>
      <c r="E130" s="238" t="s">
        <v>142</v>
      </c>
      <c r="F130" s="241">
        <f t="shared" si="12"/>
        <v>2.75</v>
      </c>
      <c r="G130" s="238" t="str">
        <f t="shared" si="13"/>
        <v>Good</v>
      </c>
      <c r="H130" s="238">
        <v>1</v>
      </c>
      <c r="I130" s="239">
        <v>2</v>
      </c>
      <c r="J130" s="238">
        <v>0</v>
      </c>
      <c r="K130" s="238">
        <v>1</v>
      </c>
    </row>
  </sheetData>
  <mergeCells count="6">
    <mergeCell ref="BF7:BM7"/>
    <mergeCell ref="Y7:AE7"/>
    <mergeCell ref="O7:W7"/>
    <mergeCell ref="AH7:AQ7"/>
    <mergeCell ref="AS7:BA7"/>
    <mergeCell ref="BC7:BD7"/>
  </mergeCells>
  <phoneticPr fontId="0" type="noConversion"/>
  <pageMargins left="0.75" right="0.75" top="1" bottom="1" header="0.5" footer="0.5"/>
  <pageSetup orientation="portrait"/>
  <headerFooter alignWithMargins="0"/>
  <ignoredErrors>
    <ignoredError sqref="U9:V9 AC9:AE9 AN9 AY9:AZ9 BK9:BL9" formulaRange="1"/>
  </ignoredError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8"/>
  <sheetViews>
    <sheetView topLeftCell="AT1" workbookViewId="0">
      <selection activeCell="BC1" sqref="BC1:BD1"/>
    </sheetView>
  </sheetViews>
  <sheetFormatPr defaultColWidth="8.7109375" defaultRowHeight="12.75" x14ac:dyDescent="0.2"/>
  <cols>
    <col min="1" max="1" width="14.42578125" customWidth="1"/>
    <col min="2" max="2" width="14.28515625" customWidth="1"/>
    <col min="3" max="3" width="15.140625" customWidth="1"/>
    <col min="5" max="5" width="9.42578125" style="12" bestFit="1" customWidth="1"/>
    <col min="6" max="6" width="6.140625" style="12" customWidth="1"/>
    <col min="7" max="7" width="13.7109375" style="12" customWidth="1"/>
    <col min="8" max="8" width="14" style="12" customWidth="1"/>
    <col min="9" max="9" width="16" style="12" customWidth="1"/>
    <col min="10" max="11" width="9.42578125" style="12" customWidth="1"/>
    <col min="12" max="12" width="5.7109375" style="12" customWidth="1"/>
    <col min="13" max="13" width="13.7109375" style="12" customWidth="1"/>
    <col min="14" max="14" width="14" style="12" customWidth="1"/>
    <col min="15" max="15" width="16" style="12" customWidth="1"/>
    <col min="16" max="17" width="9.42578125" style="12" customWidth="1"/>
    <col min="18" max="18" width="6.28515625" style="12" customWidth="1"/>
    <col min="19" max="19" width="13.7109375" style="12" customWidth="1"/>
    <col min="20" max="20" width="14" style="12" customWidth="1"/>
    <col min="21" max="21" width="16" style="12" customWidth="1"/>
    <col min="22" max="24" width="9.42578125" style="12" customWidth="1"/>
    <col min="25" max="25" width="13.7109375" style="12" customWidth="1"/>
    <col min="26" max="26" width="14" style="12" customWidth="1"/>
    <col min="27" max="27" width="16" style="12" customWidth="1"/>
    <col min="28" max="28" width="9.42578125" style="12" customWidth="1"/>
    <col min="29" max="29" width="10.42578125" style="12" customWidth="1"/>
    <col min="30" max="30" width="9.42578125" style="12" customWidth="1"/>
    <col min="31" max="31" width="13.42578125" style="12" customWidth="1"/>
    <col min="32" max="32" width="13.7109375" style="12" customWidth="1"/>
    <col min="33" max="33" width="16.140625" style="12" customWidth="1"/>
    <col min="34" max="34" width="9.42578125" style="12" customWidth="1"/>
    <col min="35" max="35" width="10.7109375" style="12" customWidth="1"/>
    <col min="36" max="36" width="9.42578125" style="12" customWidth="1"/>
    <col min="37" max="37" width="13.42578125" customWidth="1"/>
    <col min="38" max="38" width="14.7109375" customWidth="1"/>
    <col min="39" max="39" width="18.7109375" customWidth="1"/>
    <col min="41" max="41" width="10.140625" customWidth="1"/>
    <col min="43" max="43" width="12.7109375" customWidth="1"/>
    <col min="44" max="44" width="13.7109375" customWidth="1"/>
    <col min="45" max="45" width="18.28515625" customWidth="1"/>
    <col min="47" max="47" width="9.7109375" customWidth="1"/>
    <col min="49" max="49" width="12.7109375" customWidth="1"/>
    <col min="50" max="50" width="13.7109375" customWidth="1"/>
    <col min="51" max="51" width="18.28515625" customWidth="1"/>
    <col min="53" max="53" width="9.7109375" customWidth="1"/>
    <col min="55" max="55" width="12.7109375" customWidth="1"/>
    <col min="56" max="56" width="13.7109375" customWidth="1"/>
    <col min="57" max="57" width="20.140625" customWidth="1"/>
  </cols>
  <sheetData>
    <row r="1" spans="1:59" s="2" customFormat="1" ht="15" customHeight="1" x14ac:dyDescent="0.2">
      <c r="A1" s="18" t="s">
        <v>113</v>
      </c>
      <c r="B1" s="19">
        <v>2004</v>
      </c>
      <c r="C1" s="3"/>
      <c r="D1" s="3"/>
      <c r="E1" s="3"/>
      <c r="F1" s="3"/>
      <c r="G1" s="23">
        <v>2005</v>
      </c>
      <c r="H1"/>
      <c r="I1"/>
      <c r="J1"/>
      <c r="K1"/>
      <c r="L1"/>
      <c r="M1" s="23">
        <v>2006</v>
      </c>
      <c r="N1"/>
      <c r="O1"/>
      <c r="P1"/>
      <c r="Q1"/>
      <c r="R1" s="3"/>
      <c r="S1" s="23">
        <v>2007</v>
      </c>
      <c r="T1"/>
      <c r="U1"/>
      <c r="V1"/>
      <c r="W1"/>
      <c r="X1"/>
      <c r="Y1" s="23">
        <v>2008</v>
      </c>
      <c r="Z1"/>
      <c r="AA1"/>
      <c r="AB1"/>
      <c r="AC1"/>
      <c r="AD1"/>
      <c r="AE1" s="23">
        <v>2009</v>
      </c>
      <c r="AF1"/>
      <c r="AG1"/>
      <c r="AH1"/>
      <c r="AI1"/>
      <c r="AJ1"/>
      <c r="AK1" s="153">
        <v>2010</v>
      </c>
      <c r="AL1" s="167"/>
      <c r="AM1" s="145"/>
      <c r="AN1" s="145"/>
      <c r="AO1" s="145"/>
      <c r="AQ1" s="153">
        <v>2011</v>
      </c>
      <c r="AR1" s="218"/>
      <c r="AW1" s="153">
        <v>2013</v>
      </c>
      <c r="AX1" s="218" t="s">
        <v>257</v>
      </c>
      <c r="BC1" s="153">
        <v>2014</v>
      </c>
      <c r="BD1" s="218" t="s">
        <v>301</v>
      </c>
    </row>
    <row r="2" spans="1:59" s="2" customFormat="1" ht="15" customHeight="1" x14ac:dyDescent="0.2">
      <c r="A2" s="1"/>
      <c r="C2" s="3"/>
      <c r="D2" s="3"/>
      <c r="E2" s="3"/>
      <c r="F2" s="3"/>
      <c r="G2"/>
      <c r="H2"/>
      <c r="I2"/>
      <c r="J2"/>
      <c r="K2"/>
      <c r="L2"/>
      <c r="M2"/>
      <c r="N2"/>
      <c r="O2"/>
      <c r="P2"/>
      <c r="Q2"/>
      <c r="R2" s="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 s="175"/>
      <c r="AL2" s="145"/>
      <c r="AM2" s="145"/>
      <c r="AN2" s="145"/>
      <c r="AO2" s="145"/>
      <c r="AQ2" s="175"/>
      <c r="AR2" s="145"/>
      <c r="AS2" s="145"/>
      <c r="AT2" s="145"/>
      <c r="AU2" s="145"/>
      <c r="AW2" s="175"/>
      <c r="AX2" s="145"/>
      <c r="AY2" s="145"/>
      <c r="AZ2" s="145"/>
      <c r="BA2" s="145"/>
    </row>
    <row r="3" spans="1:59" s="2" customFormat="1" ht="15" customHeight="1" thickBot="1" x14ac:dyDescent="0.25">
      <c r="A3" s="1" t="s">
        <v>226</v>
      </c>
      <c r="C3" s="3"/>
      <c r="D3" s="3"/>
      <c r="E3" s="3"/>
      <c r="F3" s="3"/>
      <c r="G3" s="1" t="s">
        <v>225</v>
      </c>
      <c r="H3"/>
      <c r="I3"/>
      <c r="J3"/>
      <c r="K3"/>
      <c r="L3"/>
      <c r="M3" s="1" t="s">
        <v>224</v>
      </c>
      <c r="N3"/>
      <c r="O3"/>
      <c r="P3"/>
      <c r="Q3"/>
      <c r="R3" s="3"/>
      <c r="S3" s="1" t="s">
        <v>219</v>
      </c>
      <c r="T3"/>
      <c r="U3"/>
      <c r="V3"/>
      <c r="W3"/>
      <c r="X3"/>
      <c r="Y3" s="1" t="s">
        <v>220</v>
      </c>
      <c r="Z3"/>
      <c r="AA3"/>
      <c r="AB3"/>
      <c r="AC3"/>
      <c r="AD3"/>
      <c r="AE3" s="1" t="s">
        <v>221</v>
      </c>
      <c r="AF3"/>
      <c r="AG3"/>
      <c r="AH3"/>
      <c r="AI3"/>
      <c r="AJ3"/>
      <c r="AK3" s="146" t="s">
        <v>222</v>
      </c>
      <c r="AL3" s="145"/>
      <c r="AM3" s="145"/>
      <c r="AN3" s="145"/>
      <c r="AO3" s="145"/>
      <c r="AQ3" s="146" t="s">
        <v>223</v>
      </c>
      <c r="AR3" s="145"/>
      <c r="AS3" s="145"/>
      <c r="AT3" s="145"/>
      <c r="AU3" s="145"/>
      <c r="AW3" s="146" t="s">
        <v>258</v>
      </c>
      <c r="AX3" s="145"/>
      <c r="AY3" s="145"/>
      <c r="AZ3" s="145"/>
      <c r="BA3" s="145"/>
      <c r="BC3" s="21" t="s">
        <v>296</v>
      </c>
      <c r="BD3" s="21"/>
      <c r="BE3" s="21"/>
      <c r="BF3" s="21"/>
      <c r="BG3" s="145"/>
    </row>
    <row r="4" spans="1:59" s="2" customFormat="1" ht="30" customHeight="1" thickBot="1" x14ac:dyDescent="0.25">
      <c r="A4" s="7" t="s">
        <v>69</v>
      </c>
      <c r="B4" s="7" t="s">
        <v>70</v>
      </c>
      <c r="C4" s="7" t="s">
        <v>71</v>
      </c>
      <c r="D4" s="7" t="s">
        <v>72</v>
      </c>
      <c r="E4" s="8" t="s">
        <v>73</v>
      </c>
      <c r="F4" s="17"/>
      <c r="G4" s="66" t="s">
        <v>69</v>
      </c>
      <c r="H4" s="66" t="s">
        <v>70</v>
      </c>
      <c r="I4" s="66" t="s">
        <v>71</v>
      </c>
      <c r="J4" s="66" t="s">
        <v>72</v>
      </c>
      <c r="K4" s="66" t="s">
        <v>73</v>
      </c>
      <c r="L4" s="75"/>
      <c r="M4" s="66" t="s">
        <v>69</v>
      </c>
      <c r="N4" s="66" t="s">
        <v>70</v>
      </c>
      <c r="O4" s="66" t="s">
        <v>71</v>
      </c>
      <c r="P4" s="66" t="s">
        <v>72</v>
      </c>
      <c r="Q4" s="66" t="s">
        <v>73</v>
      </c>
      <c r="R4" s="17"/>
      <c r="S4" s="66" t="s">
        <v>69</v>
      </c>
      <c r="T4" s="66" t="s">
        <v>70</v>
      </c>
      <c r="U4" s="66" t="s">
        <v>71</v>
      </c>
      <c r="V4" s="66" t="s">
        <v>72</v>
      </c>
      <c r="W4" s="66" t="s">
        <v>73</v>
      </c>
      <c r="X4" s="75"/>
      <c r="Y4" s="66" t="s">
        <v>69</v>
      </c>
      <c r="Z4" s="66" t="s">
        <v>70</v>
      </c>
      <c r="AA4" s="66" t="s">
        <v>71</v>
      </c>
      <c r="AB4" s="66" t="s">
        <v>72</v>
      </c>
      <c r="AC4" s="66" t="s">
        <v>73</v>
      </c>
      <c r="AD4" s="75"/>
      <c r="AE4" s="66" t="s">
        <v>69</v>
      </c>
      <c r="AF4" s="66" t="s">
        <v>70</v>
      </c>
      <c r="AG4" s="66" t="s">
        <v>71</v>
      </c>
      <c r="AH4" s="66" t="s">
        <v>72</v>
      </c>
      <c r="AI4" s="66" t="s">
        <v>73</v>
      </c>
      <c r="AJ4" s="75"/>
      <c r="AK4" s="158" t="s">
        <v>69</v>
      </c>
      <c r="AL4" s="158" t="s">
        <v>70</v>
      </c>
      <c r="AM4" s="158" t="s">
        <v>71</v>
      </c>
      <c r="AN4" s="158" t="s">
        <v>72</v>
      </c>
      <c r="AO4" s="158" t="s">
        <v>73</v>
      </c>
      <c r="AQ4" s="158" t="s">
        <v>69</v>
      </c>
      <c r="AR4" s="158" t="s">
        <v>70</v>
      </c>
      <c r="AS4" s="158" t="s">
        <v>71</v>
      </c>
      <c r="AT4" s="158" t="s">
        <v>72</v>
      </c>
      <c r="AU4" s="158" t="s">
        <v>73</v>
      </c>
      <c r="AW4" s="158" t="s">
        <v>69</v>
      </c>
      <c r="AX4" s="158" t="s">
        <v>70</v>
      </c>
      <c r="AY4" s="158" t="s">
        <v>71</v>
      </c>
      <c r="AZ4" s="158" t="s">
        <v>72</v>
      </c>
      <c r="BA4" s="158" t="s">
        <v>73</v>
      </c>
      <c r="BC4" s="158" t="s">
        <v>69</v>
      </c>
      <c r="BD4" s="158" t="s">
        <v>70</v>
      </c>
      <c r="BE4" s="158" t="s">
        <v>71</v>
      </c>
      <c r="BF4" s="158" t="s">
        <v>72</v>
      </c>
      <c r="BG4" s="158" t="s">
        <v>73</v>
      </c>
    </row>
    <row r="5" spans="1:59" s="2" customFormat="1" ht="15" customHeight="1" x14ac:dyDescent="0.2">
      <c r="A5" s="4" t="s">
        <v>114</v>
      </c>
      <c r="B5" s="5" t="s">
        <v>74</v>
      </c>
      <c r="C5" s="6" t="s">
        <v>79</v>
      </c>
      <c r="D5" s="6"/>
      <c r="E5" s="40" t="str">
        <f>IF(D5="","",D5/D$22)</f>
        <v/>
      </c>
      <c r="F5" s="40"/>
      <c r="G5" s="60" t="s">
        <v>117</v>
      </c>
      <c r="H5" s="5" t="s">
        <v>74</v>
      </c>
      <c r="I5" s="6" t="s">
        <v>79</v>
      </c>
      <c r="J5" s="60"/>
      <c r="K5" s="61" t="str">
        <f t="shared" ref="K5:K22" si="0">IF(J5="","",J5/J$22)</f>
        <v/>
      </c>
      <c r="L5" s="61"/>
      <c r="M5" s="60" t="s">
        <v>117</v>
      </c>
      <c r="N5" s="5" t="s">
        <v>74</v>
      </c>
      <c r="O5" s="6" t="s">
        <v>79</v>
      </c>
      <c r="P5" s="60"/>
      <c r="Q5" s="61" t="str">
        <f t="shared" ref="Q5:Q23" si="1">IF(P5="","",P5/P$23)</f>
        <v/>
      </c>
      <c r="R5" s="14"/>
      <c r="S5" s="60" t="s">
        <v>117</v>
      </c>
      <c r="T5" s="5" t="s">
        <v>74</v>
      </c>
      <c r="U5" s="6" t="s">
        <v>79</v>
      </c>
      <c r="V5" s="60"/>
      <c r="W5" s="61" t="str">
        <f t="shared" ref="W5:W23" si="2">IF(V5="","",V5/V$23)</f>
        <v/>
      </c>
      <c r="X5" s="61"/>
      <c r="Y5" s="60" t="s">
        <v>117</v>
      </c>
      <c r="Z5" s="5" t="s">
        <v>74</v>
      </c>
      <c r="AA5" s="6" t="s">
        <v>79</v>
      </c>
      <c r="AB5" s="60"/>
      <c r="AC5" s="61" t="str">
        <f t="shared" ref="AC5:AC23" si="3">IF(AB5="","",AB5/AB$23)</f>
        <v/>
      </c>
      <c r="AD5" s="61"/>
      <c r="AE5" s="60" t="s">
        <v>117</v>
      </c>
      <c r="AF5" s="5" t="s">
        <v>74</v>
      </c>
      <c r="AG5" s="6" t="s">
        <v>79</v>
      </c>
      <c r="AH5" s="60"/>
      <c r="AI5" s="61" t="str">
        <f t="shared" ref="AI5:AI23" si="4">IF(AH5="","",AH5/AH$23)</f>
        <v/>
      </c>
      <c r="AJ5" s="61"/>
      <c r="AK5" s="155" t="s">
        <v>117</v>
      </c>
      <c r="AL5" s="148" t="s">
        <v>74</v>
      </c>
      <c r="AM5" s="149" t="s">
        <v>79</v>
      </c>
      <c r="AN5" s="161"/>
      <c r="AO5" s="159" t="str">
        <f t="shared" ref="AO5:AO22" si="5">IF(AN5="","",AN5/AN$23)</f>
        <v/>
      </c>
      <c r="AQ5" s="155" t="s">
        <v>117</v>
      </c>
      <c r="AR5" s="148" t="s">
        <v>74</v>
      </c>
      <c r="AS5" s="149" t="s">
        <v>79</v>
      </c>
      <c r="AT5" s="161"/>
      <c r="AU5" s="159" t="str">
        <f t="shared" ref="AU5:AU22" si="6">IF(AT5="","",AT5/AT$23)</f>
        <v/>
      </c>
      <c r="AW5" s="155" t="s">
        <v>117</v>
      </c>
      <c r="AX5" s="148" t="s">
        <v>74</v>
      </c>
      <c r="AY5" s="149" t="s">
        <v>79</v>
      </c>
      <c r="AZ5" s="161"/>
      <c r="BA5" s="159" t="str">
        <f t="shared" ref="BA5:BA22" si="7">IF(AZ5="","",AZ5/AZ$23)</f>
        <v/>
      </c>
      <c r="BC5" s="242" t="s">
        <v>117</v>
      </c>
      <c r="BD5" s="235" t="s">
        <v>74</v>
      </c>
      <c r="BE5" s="236" t="s">
        <v>8</v>
      </c>
      <c r="BF5" s="145"/>
      <c r="BG5" s="25" t="str">
        <f t="shared" ref="BG5:BG7" si="8">IF(BF5="","",BF5/BF$40)</f>
        <v/>
      </c>
    </row>
    <row r="6" spans="1:59" s="2" customFormat="1" ht="15" customHeight="1" x14ac:dyDescent="0.2">
      <c r="A6" s="4" t="s">
        <v>114</v>
      </c>
      <c r="B6" s="5" t="s">
        <v>87</v>
      </c>
      <c r="C6" s="6" t="s">
        <v>88</v>
      </c>
      <c r="D6" s="6"/>
      <c r="E6" s="40" t="str">
        <f t="shared" ref="E6:E22" si="9">IF(D6="","",D6/D$22)</f>
        <v/>
      </c>
      <c r="F6" s="40"/>
      <c r="G6" s="60" t="s">
        <v>117</v>
      </c>
      <c r="H6" s="5" t="s">
        <v>87</v>
      </c>
      <c r="I6" s="6" t="s">
        <v>88</v>
      </c>
      <c r="J6" s="60"/>
      <c r="K6" s="61" t="str">
        <f t="shared" si="0"/>
        <v/>
      </c>
      <c r="L6" s="61"/>
      <c r="M6" s="60" t="s">
        <v>117</v>
      </c>
      <c r="N6" s="5" t="s">
        <v>87</v>
      </c>
      <c r="O6" s="6" t="s">
        <v>88</v>
      </c>
      <c r="P6" s="60"/>
      <c r="Q6" s="61" t="str">
        <f t="shared" si="1"/>
        <v/>
      </c>
      <c r="R6" s="14"/>
      <c r="S6" s="60" t="s">
        <v>117</v>
      </c>
      <c r="T6" s="5" t="s">
        <v>87</v>
      </c>
      <c r="U6" s="6" t="s">
        <v>88</v>
      </c>
      <c r="V6" s="60"/>
      <c r="W6" s="61" t="str">
        <f t="shared" si="2"/>
        <v/>
      </c>
      <c r="X6" s="61"/>
      <c r="Y6" s="60" t="s">
        <v>117</v>
      </c>
      <c r="Z6" s="5" t="s">
        <v>87</v>
      </c>
      <c r="AA6" s="6" t="s">
        <v>88</v>
      </c>
      <c r="AB6" s="60"/>
      <c r="AC6" s="61" t="str">
        <f t="shared" si="3"/>
        <v/>
      </c>
      <c r="AD6" s="61"/>
      <c r="AE6" s="60" t="s">
        <v>117</v>
      </c>
      <c r="AF6" s="5" t="s">
        <v>87</v>
      </c>
      <c r="AG6" s="6" t="s">
        <v>88</v>
      </c>
      <c r="AH6" s="60">
        <v>2</v>
      </c>
      <c r="AI6" s="61">
        <f t="shared" si="4"/>
        <v>4.0816326530612242E-2</v>
      </c>
      <c r="AJ6" s="61"/>
      <c r="AK6" s="155" t="s">
        <v>117</v>
      </c>
      <c r="AL6" s="148" t="s">
        <v>87</v>
      </c>
      <c r="AM6" s="149" t="s">
        <v>88</v>
      </c>
      <c r="AN6" s="169"/>
      <c r="AO6" s="159" t="str">
        <f t="shared" si="5"/>
        <v/>
      </c>
      <c r="AQ6" s="155" t="s">
        <v>117</v>
      </c>
      <c r="AR6" s="148" t="s">
        <v>87</v>
      </c>
      <c r="AS6" s="149" t="s">
        <v>88</v>
      </c>
      <c r="AT6" s="169"/>
      <c r="AU6" s="159" t="str">
        <f t="shared" si="6"/>
        <v/>
      </c>
      <c r="AW6" s="155" t="s">
        <v>117</v>
      </c>
      <c r="AX6" s="148" t="s">
        <v>87</v>
      </c>
      <c r="AY6" s="149" t="s">
        <v>88</v>
      </c>
      <c r="AZ6" s="169"/>
      <c r="BA6" s="159" t="str">
        <f t="shared" si="7"/>
        <v/>
      </c>
      <c r="BC6" s="155" t="s">
        <v>117</v>
      </c>
      <c r="BD6" s="235" t="s">
        <v>87</v>
      </c>
      <c r="BE6" s="236" t="s">
        <v>88</v>
      </c>
      <c r="BF6" s="145"/>
      <c r="BG6" s="25" t="str">
        <f t="shared" si="8"/>
        <v/>
      </c>
    </row>
    <row r="7" spans="1:59" s="2" customFormat="1" ht="15" customHeight="1" x14ac:dyDescent="0.2">
      <c r="A7" s="4" t="s">
        <v>114</v>
      </c>
      <c r="B7" s="5" t="s">
        <v>76</v>
      </c>
      <c r="C7" s="6" t="s">
        <v>80</v>
      </c>
      <c r="D7" s="6">
        <v>48</v>
      </c>
      <c r="E7" s="40">
        <f t="shared" si="9"/>
        <v>0.43243243243243246</v>
      </c>
      <c r="F7" s="40"/>
      <c r="G7" s="60" t="s">
        <v>117</v>
      </c>
      <c r="H7" s="5" t="s">
        <v>76</v>
      </c>
      <c r="I7" s="6" t="s">
        <v>80</v>
      </c>
      <c r="J7" s="60">
        <v>27</v>
      </c>
      <c r="K7" s="61">
        <f t="shared" si="0"/>
        <v>0.21774193548387097</v>
      </c>
      <c r="L7" s="61"/>
      <c r="M7" s="60" t="s">
        <v>117</v>
      </c>
      <c r="N7" s="5" t="s">
        <v>76</v>
      </c>
      <c r="O7" s="6" t="s">
        <v>80</v>
      </c>
      <c r="P7" s="60">
        <v>18</v>
      </c>
      <c r="Q7" s="61">
        <f t="shared" si="1"/>
        <v>0.1875</v>
      </c>
      <c r="R7" s="14"/>
      <c r="S7" s="60" t="s">
        <v>117</v>
      </c>
      <c r="T7" s="5" t="s">
        <v>76</v>
      </c>
      <c r="U7" s="6" t="s">
        <v>80</v>
      </c>
      <c r="V7" s="60">
        <v>24</v>
      </c>
      <c r="W7" s="61">
        <f t="shared" si="2"/>
        <v>0.25531914893617019</v>
      </c>
      <c r="X7" s="61"/>
      <c r="Y7" s="60" t="s">
        <v>117</v>
      </c>
      <c r="Z7" s="5" t="s">
        <v>76</v>
      </c>
      <c r="AA7" s="6" t="s">
        <v>80</v>
      </c>
      <c r="AB7" s="60">
        <v>22</v>
      </c>
      <c r="AC7" s="61">
        <f t="shared" si="3"/>
        <v>0.26829268292682928</v>
      </c>
      <c r="AD7" s="61"/>
      <c r="AE7" s="60" t="s">
        <v>117</v>
      </c>
      <c r="AF7" s="5" t="s">
        <v>76</v>
      </c>
      <c r="AG7" s="6" t="s">
        <v>80</v>
      </c>
      <c r="AH7" s="60">
        <v>13</v>
      </c>
      <c r="AI7" s="156">
        <f t="shared" si="4"/>
        <v>0.26530612244897961</v>
      </c>
      <c r="AJ7" s="61"/>
      <c r="AK7" s="155" t="s">
        <v>117</v>
      </c>
      <c r="AL7" s="148" t="s">
        <v>76</v>
      </c>
      <c r="AM7" s="149" t="s">
        <v>80</v>
      </c>
      <c r="AN7" s="169">
        <v>14</v>
      </c>
      <c r="AO7" s="159">
        <f t="shared" si="5"/>
        <v>9.5238095238095233E-2</v>
      </c>
      <c r="AQ7" s="155" t="s">
        <v>117</v>
      </c>
      <c r="AR7" s="148" t="s">
        <v>76</v>
      </c>
      <c r="AS7" s="149" t="s">
        <v>80</v>
      </c>
      <c r="AT7" s="169">
        <v>32</v>
      </c>
      <c r="AU7" s="159">
        <f t="shared" si="6"/>
        <v>0.35555555555555557</v>
      </c>
      <c r="AW7" s="155" t="s">
        <v>117</v>
      </c>
      <c r="AX7" s="148" t="s">
        <v>76</v>
      </c>
      <c r="AY7" s="149" t="s">
        <v>80</v>
      </c>
      <c r="AZ7" s="169">
        <v>28</v>
      </c>
      <c r="BA7" s="159">
        <f t="shared" si="7"/>
        <v>0.28865979381443296</v>
      </c>
      <c r="BC7" s="155" t="s">
        <v>117</v>
      </c>
      <c r="BD7" s="235" t="s">
        <v>76</v>
      </c>
      <c r="BE7" s="236" t="s">
        <v>80</v>
      </c>
      <c r="BF7" s="145">
        <v>15</v>
      </c>
      <c r="BG7" s="25">
        <f t="shared" si="8"/>
        <v>0.14851485148514851</v>
      </c>
    </row>
    <row r="8" spans="1:59" s="2" customFormat="1" ht="15" customHeight="1" x14ac:dyDescent="0.2">
      <c r="A8" s="4" t="s">
        <v>114</v>
      </c>
      <c r="B8" s="5" t="s">
        <v>74</v>
      </c>
      <c r="C8" s="6" t="s">
        <v>100</v>
      </c>
      <c r="D8" s="6">
        <v>13</v>
      </c>
      <c r="E8" s="40">
        <f t="shared" si="9"/>
        <v>0.11711711711711711</v>
      </c>
      <c r="F8" s="40"/>
      <c r="G8" s="60" t="s">
        <v>117</v>
      </c>
      <c r="H8" s="5" t="s">
        <v>74</v>
      </c>
      <c r="I8" s="6" t="s">
        <v>100</v>
      </c>
      <c r="J8" s="60">
        <v>8</v>
      </c>
      <c r="K8" s="61">
        <f t="shared" si="0"/>
        <v>6.4516129032258063E-2</v>
      </c>
      <c r="L8" s="61"/>
      <c r="M8" s="60" t="s">
        <v>117</v>
      </c>
      <c r="N8" s="5" t="s">
        <v>74</v>
      </c>
      <c r="O8" s="6" t="s">
        <v>100</v>
      </c>
      <c r="P8" s="60">
        <v>1</v>
      </c>
      <c r="Q8" s="61">
        <f t="shared" si="1"/>
        <v>1.0416666666666666E-2</v>
      </c>
      <c r="R8" s="14"/>
      <c r="S8" s="60" t="s">
        <v>117</v>
      </c>
      <c r="T8" s="5" t="s">
        <v>74</v>
      </c>
      <c r="U8" s="6" t="s">
        <v>100</v>
      </c>
      <c r="V8" s="60"/>
      <c r="W8" s="61" t="str">
        <f t="shared" si="2"/>
        <v/>
      </c>
      <c r="X8" s="61"/>
      <c r="Y8" s="60" t="s">
        <v>117</v>
      </c>
      <c r="Z8" s="5" t="s">
        <v>74</v>
      </c>
      <c r="AA8" s="6" t="s">
        <v>100</v>
      </c>
      <c r="AB8" s="60"/>
      <c r="AC8" s="61" t="str">
        <f t="shared" si="3"/>
        <v/>
      </c>
      <c r="AD8" s="61"/>
      <c r="AE8" s="60" t="s">
        <v>117</v>
      </c>
      <c r="AF8" s="5" t="s">
        <v>74</v>
      </c>
      <c r="AG8" s="6" t="s">
        <v>100</v>
      </c>
      <c r="AH8" s="60"/>
      <c r="AI8" s="61" t="str">
        <f t="shared" si="4"/>
        <v/>
      </c>
      <c r="AJ8" s="61"/>
      <c r="AK8" s="155" t="s">
        <v>117</v>
      </c>
      <c r="AL8" s="148" t="s">
        <v>74</v>
      </c>
      <c r="AM8" s="149" t="s">
        <v>100</v>
      </c>
      <c r="AN8" s="169"/>
      <c r="AO8" s="159" t="str">
        <f t="shared" si="5"/>
        <v/>
      </c>
      <c r="AQ8" s="155" t="s">
        <v>117</v>
      </c>
      <c r="AR8" s="148" t="s">
        <v>74</v>
      </c>
      <c r="AS8" s="149" t="s">
        <v>100</v>
      </c>
      <c r="AT8" s="169"/>
      <c r="AU8" s="159" t="str">
        <f t="shared" si="6"/>
        <v/>
      </c>
      <c r="AW8" s="155" t="s">
        <v>117</v>
      </c>
      <c r="AX8" s="148" t="s">
        <v>74</v>
      </c>
      <c r="AY8" s="149" t="s">
        <v>100</v>
      </c>
      <c r="AZ8" s="169"/>
      <c r="BA8" s="159" t="str">
        <f t="shared" si="7"/>
        <v/>
      </c>
      <c r="BC8" s="155" t="s">
        <v>117</v>
      </c>
      <c r="BD8" s="235" t="s">
        <v>74</v>
      </c>
      <c r="BE8" s="236" t="s">
        <v>100</v>
      </c>
      <c r="BF8" s="145"/>
      <c r="BG8" s="25" t="str">
        <f>IF(BF8="","",BF8/BF$40)</f>
        <v/>
      </c>
    </row>
    <row r="9" spans="1:59" s="2" customFormat="1" ht="15" customHeight="1" x14ac:dyDescent="0.2">
      <c r="A9" s="4" t="s">
        <v>114</v>
      </c>
      <c r="B9" s="5" t="s">
        <v>89</v>
      </c>
      <c r="C9" s="6" t="s">
        <v>90</v>
      </c>
      <c r="D9" s="6">
        <v>3</v>
      </c>
      <c r="E9" s="40">
        <f t="shared" si="9"/>
        <v>2.7027027027027029E-2</v>
      </c>
      <c r="F9" s="40"/>
      <c r="G9" s="60" t="s">
        <v>117</v>
      </c>
      <c r="H9" s="5" t="s">
        <v>89</v>
      </c>
      <c r="I9" s="6" t="s">
        <v>90</v>
      </c>
      <c r="J9" s="60">
        <v>60</v>
      </c>
      <c r="K9" s="61">
        <f t="shared" si="0"/>
        <v>0.4838709677419355</v>
      </c>
      <c r="L9" s="61"/>
      <c r="M9" s="60" t="s">
        <v>117</v>
      </c>
      <c r="N9" s="5" t="s">
        <v>89</v>
      </c>
      <c r="O9" s="6" t="s">
        <v>90</v>
      </c>
      <c r="P9" s="60">
        <v>6</v>
      </c>
      <c r="Q9" s="61">
        <f t="shared" si="1"/>
        <v>6.25E-2</v>
      </c>
      <c r="R9" s="14"/>
      <c r="S9" s="60" t="s">
        <v>117</v>
      </c>
      <c r="T9" s="5" t="s">
        <v>89</v>
      </c>
      <c r="U9" s="6" t="s">
        <v>14</v>
      </c>
      <c r="V9" s="60">
        <v>6</v>
      </c>
      <c r="W9" s="61">
        <f t="shared" si="2"/>
        <v>6.3829787234042548E-2</v>
      </c>
      <c r="X9" s="61"/>
      <c r="Y9" s="60" t="s">
        <v>117</v>
      </c>
      <c r="Z9" s="5" t="s">
        <v>89</v>
      </c>
      <c r="AA9" s="6" t="s">
        <v>14</v>
      </c>
      <c r="AB9" s="60">
        <v>7</v>
      </c>
      <c r="AC9" s="61">
        <f t="shared" si="3"/>
        <v>8.5365853658536592E-2</v>
      </c>
      <c r="AD9" s="61"/>
      <c r="AE9" s="60" t="s">
        <v>117</v>
      </c>
      <c r="AF9" s="5" t="s">
        <v>89</v>
      </c>
      <c r="AG9" s="6" t="s">
        <v>14</v>
      </c>
      <c r="AH9" s="60">
        <v>10</v>
      </c>
      <c r="AI9" s="61">
        <f t="shared" si="4"/>
        <v>0.20408163265306123</v>
      </c>
      <c r="AJ9" s="61"/>
      <c r="AK9" s="155" t="s">
        <v>117</v>
      </c>
      <c r="AL9" s="148" t="s">
        <v>89</v>
      </c>
      <c r="AM9" s="149" t="s">
        <v>14</v>
      </c>
      <c r="AN9" s="169">
        <v>11</v>
      </c>
      <c r="AO9" s="159">
        <f t="shared" si="5"/>
        <v>7.4829931972789115E-2</v>
      </c>
      <c r="AQ9" s="155" t="s">
        <v>117</v>
      </c>
      <c r="AR9" s="148" t="s">
        <v>89</v>
      </c>
      <c r="AS9" s="149" t="s">
        <v>14</v>
      </c>
      <c r="AT9" s="169"/>
      <c r="AU9" s="159" t="str">
        <f t="shared" si="6"/>
        <v/>
      </c>
      <c r="AW9" s="155" t="s">
        <v>117</v>
      </c>
      <c r="AX9" s="148" t="s">
        <v>89</v>
      </c>
      <c r="AY9" s="149" t="s">
        <v>14</v>
      </c>
      <c r="AZ9" s="169">
        <v>12</v>
      </c>
      <c r="BA9" s="159">
        <f t="shared" si="7"/>
        <v>0.12371134020618557</v>
      </c>
      <c r="BC9" s="155" t="s">
        <v>117</v>
      </c>
      <c r="BD9" s="235" t="s">
        <v>89</v>
      </c>
      <c r="BE9" s="236" t="s">
        <v>14</v>
      </c>
      <c r="BF9" s="145">
        <v>13</v>
      </c>
      <c r="BG9" s="25">
        <f t="shared" ref="BG9:BG39" si="10">IF(BF9="","",BF9/BF$40)</f>
        <v>0.12871287128712872</v>
      </c>
    </row>
    <row r="10" spans="1:59" s="2" customFormat="1" ht="15" customHeight="1" x14ac:dyDescent="0.2">
      <c r="A10" s="4" t="s">
        <v>114</v>
      </c>
      <c r="B10" s="5" t="s">
        <v>91</v>
      </c>
      <c r="C10" s="6" t="s">
        <v>81</v>
      </c>
      <c r="D10" s="6">
        <v>2</v>
      </c>
      <c r="E10" s="40">
        <f t="shared" si="9"/>
        <v>1.8018018018018018E-2</v>
      </c>
      <c r="F10" s="40"/>
      <c r="G10" s="60" t="s">
        <v>117</v>
      </c>
      <c r="H10" s="5" t="s">
        <v>91</v>
      </c>
      <c r="I10" s="6" t="s">
        <v>81</v>
      </c>
      <c r="J10" s="60"/>
      <c r="K10" s="61" t="str">
        <f t="shared" si="0"/>
        <v/>
      </c>
      <c r="L10" s="61"/>
      <c r="M10" s="60" t="s">
        <v>117</v>
      </c>
      <c r="N10" s="5" t="s">
        <v>91</v>
      </c>
      <c r="O10" s="6" t="s">
        <v>81</v>
      </c>
      <c r="P10" s="60">
        <v>2</v>
      </c>
      <c r="Q10" s="61">
        <f t="shared" si="1"/>
        <v>2.0833333333333332E-2</v>
      </c>
      <c r="R10" s="14"/>
      <c r="S10" s="60" t="s">
        <v>117</v>
      </c>
      <c r="T10" s="5" t="s">
        <v>91</v>
      </c>
      <c r="U10" s="6" t="s">
        <v>81</v>
      </c>
      <c r="V10" s="60">
        <v>2</v>
      </c>
      <c r="W10" s="61">
        <f t="shared" si="2"/>
        <v>2.1276595744680851E-2</v>
      </c>
      <c r="X10" s="61"/>
      <c r="Y10" s="60" t="s">
        <v>117</v>
      </c>
      <c r="Z10" s="5" t="s">
        <v>91</v>
      </c>
      <c r="AA10" s="6" t="s">
        <v>81</v>
      </c>
      <c r="AB10" s="60">
        <v>1</v>
      </c>
      <c r="AC10" s="61">
        <f t="shared" si="3"/>
        <v>1.2195121951219513E-2</v>
      </c>
      <c r="AD10" s="61"/>
      <c r="AE10" s="60" t="s">
        <v>117</v>
      </c>
      <c r="AF10" s="5" t="s">
        <v>91</v>
      </c>
      <c r="AG10" s="6" t="s">
        <v>81</v>
      </c>
      <c r="AH10" s="60">
        <v>2</v>
      </c>
      <c r="AI10" s="61">
        <f t="shared" si="4"/>
        <v>4.0816326530612242E-2</v>
      </c>
      <c r="AJ10" s="61"/>
      <c r="AK10" s="155" t="s">
        <v>117</v>
      </c>
      <c r="AL10" s="148" t="s">
        <v>91</v>
      </c>
      <c r="AM10" s="149" t="s">
        <v>81</v>
      </c>
      <c r="AN10" s="169">
        <v>2</v>
      </c>
      <c r="AO10" s="159">
        <f t="shared" si="5"/>
        <v>1.3605442176870748E-2</v>
      </c>
      <c r="AQ10" s="155" t="s">
        <v>117</v>
      </c>
      <c r="AR10" s="148" t="s">
        <v>91</v>
      </c>
      <c r="AS10" s="149" t="s">
        <v>81</v>
      </c>
      <c r="AT10" s="169">
        <v>2</v>
      </c>
      <c r="AU10" s="159">
        <f t="shared" si="6"/>
        <v>2.2222222222222223E-2</v>
      </c>
      <c r="AW10" s="155" t="s">
        <v>117</v>
      </c>
      <c r="AX10" s="148" t="s">
        <v>91</v>
      </c>
      <c r="AY10" s="149" t="s">
        <v>81</v>
      </c>
      <c r="AZ10" s="169">
        <v>3</v>
      </c>
      <c r="BA10" s="159">
        <f t="shared" si="7"/>
        <v>3.0927835051546393E-2</v>
      </c>
      <c r="BC10" s="155" t="s">
        <v>117</v>
      </c>
      <c r="BD10" s="235" t="s">
        <v>89</v>
      </c>
      <c r="BE10" s="236" t="s">
        <v>16</v>
      </c>
      <c r="BF10" s="145"/>
      <c r="BG10" s="25" t="str">
        <f t="shared" si="10"/>
        <v/>
      </c>
    </row>
    <row r="11" spans="1:59" s="2" customFormat="1" ht="15" customHeight="1" x14ac:dyDescent="0.2">
      <c r="A11" s="4" t="s">
        <v>114</v>
      </c>
      <c r="B11" s="5" t="s">
        <v>92</v>
      </c>
      <c r="C11" s="6" t="s">
        <v>93</v>
      </c>
      <c r="D11" s="6"/>
      <c r="E11" s="57" t="str">
        <f t="shared" si="9"/>
        <v/>
      </c>
      <c r="F11" s="57"/>
      <c r="G11" s="60" t="s">
        <v>117</v>
      </c>
      <c r="H11" s="5" t="s">
        <v>92</v>
      </c>
      <c r="I11" s="6" t="s">
        <v>93</v>
      </c>
      <c r="J11" s="60">
        <v>1</v>
      </c>
      <c r="K11" s="61">
        <f t="shared" si="0"/>
        <v>8.0645161290322578E-3</v>
      </c>
      <c r="L11" s="61"/>
      <c r="M11" s="60" t="s">
        <v>117</v>
      </c>
      <c r="N11" s="5" t="s">
        <v>92</v>
      </c>
      <c r="O11" s="6" t="s">
        <v>93</v>
      </c>
      <c r="P11" s="60">
        <v>4</v>
      </c>
      <c r="Q11" s="61">
        <f t="shared" si="1"/>
        <v>4.1666666666666664E-2</v>
      </c>
      <c r="R11" s="16"/>
      <c r="S11" s="60" t="s">
        <v>117</v>
      </c>
      <c r="T11" s="5" t="s">
        <v>92</v>
      </c>
      <c r="U11" s="6" t="s">
        <v>93</v>
      </c>
      <c r="V11" s="60"/>
      <c r="W11" s="61" t="str">
        <f t="shared" si="2"/>
        <v/>
      </c>
      <c r="X11" s="61"/>
      <c r="Y11" s="60" t="s">
        <v>117</v>
      </c>
      <c r="Z11" s="5" t="s">
        <v>92</v>
      </c>
      <c r="AA11" s="6" t="s">
        <v>93</v>
      </c>
      <c r="AB11" s="60"/>
      <c r="AC11" s="61" t="str">
        <f t="shared" si="3"/>
        <v/>
      </c>
      <c r="AD11" s="61"/>
      <c r="AE11" s="60" t="s">
        <v>117</v>
      </c>
      <c r="AF11" s="5" t="s">
        <v>92</v>
      </c>
      <c r="AG11" s="6" t="s">
        <v>93</v>
      </c>
      <c r="AH11" s="60">
        <v>2</v>
      </c>
      <c r="AI11" s="61">
        <f t="shared" si="4"/>
        <v>4.0816326530612242E-2</v>
      </c>
      <c r="AJ11" s="61"/>
      <c r="AK11" s="155" t="s">
        <v>117</v>
      </c>
      <c r="AL11" s="148" t="s">
        <v>92</v>
      </c>
      <c r="AM11" s="149" t="s">
        <v>93</v>
      </c>
      <c r="AN11" s="169"/>
      <c r="AO11" s="159" t="str">
        <f t="shared" si="5"/>
        <v/>
      </c>
      <c r="AQ11" s="155" t="s">
        <v>117</v>
      </c>
      <c r="AR11" s="148" t="s">
        <v>92</v>
      </c>
      <c r="AS11" s="149" t="s">
        <v>93</v>
      </c>
      <c r="AT11" s="169"/>
      <c r="AU11" s="159" t="str">
        <f t="shared" si="6"/>
        <v/>
      </c>
      <c r="AW11" s="155" t="s">
        <v>117</v>
      </c>
      <c r="AX11" s="148" t="s">
        <v>92</v>
      </c>
      <c r="AY11" s="149" t="s">
        <v>93</v>
      </c>
      <c r="AZ11" s="169"/>
      <c r="BA11" s="159" t="str">
        <f t="shared" si="7"/>
        <v/>
      </c>
      <c r="BC11" s="155" t="s">
        <v>117</v>
      </c>
      <c r="BD11" s="235" t="s">
        <v>91</v>
      </c>
      <c r="BE11" s="236" t="s">
        <v>81</v>
      </c>
      <c r="BF11" s="145">
        <v>2</v>
      </c>
      <c r="BG11" s="25">
        <f t="shared" si="10"/>
        <v>1.9801980198019802E-2</v>
      </c>
    </row>
    <row r="12" spans="1:59" s="2" customFormat="1" ht="15" customHeight="1" x14ac:dyDescent="0.2">
      <c r="A12" s="4" t="s">
        <v>114</v>
      </c>
      <c r="B12" s="5" t="s">
        <v>95</v>
      </c>
      <c r="C12" s="6" t="s">
        <v>96</v>
      </c>
      <c r="D12" s="6"/>
      <c r="E12" s="57" t="str">
        <f t="shared" si="9"/>
        <v/>
      </c>
      <c r="F12" s="57"/>
      <c r="G12" s="60" t="s">
        <v>117</v>
      </c>
      <c r="H12" s="5" t="s">
        <v>95</v>
      </c>
      <c r="I12" s="6" t="s">
        <v>96</v>
      </c>
      <c r="J12" s="60"/>
      <c r="K12" s="61" t="str">
        <f t="shared" si="0"/>
        <v/>
      </c>
      <c r="L12" s="61"/>
      <c r="M12" s="60" t="s">
        <v>117</v>
      </c>
      <c r="N12" s="5" t="s">
        <v>95</v>
      </c>
      <c r="O12" s="6" t="s">
        <v>96</v>
      </c>
      <c r="P12" s="60"/>
      <c r="Q12" s="61" t="str">
        <f t="shared" si="1"/>
        <v/>
      </c>
      <c r="R12" s="16"/>
      <c r="S12" s="60" t="s">
        <v>117</v>
      </c>
      <c r="T12" s="5" t="s">
        <v>95</v>
      </c>
      <c r="U12" s="6" t="s">
        <v>96</v>
      </c>
      <c r="V12" s="60"/>
      <c r="W12" s="61" t="str">
        <f t="shared" si="2"/>
        <v/>
      </c>
      <c r="X12" s="61"/>
      <c r="Y12" s="60" t="s">
        <v>117</v>
      </c>
      <c r="Z12" s="5" t="s">
        <v>95</v>
      </c>
      <c r="AA12" s="6" t="s">
        <v>96</v>
      </c>
      <c r="AB12" s="60"/>
      <c r="AC12" s="61" t="str">
        <f t="shared" si="3"/>
        <v/>
      </c>
      <c r="AD12" s="61"/>
      <c r="AE12" s="60" t="s">
        <v>117</v>
      </c>
      <c r="AF12" s="5" t="s">
        <v>95</v>
      </c>
      <c r="AG12" s="6" t="s">
        <v>96</v>
      </c>
      <c r="AH12" s="60"/>
      <c r="AI12" s="61" t="str">
        <f t="shared" si="4"/>
        <v/>
      </c>
      <c r="AJ12" s="61"/>
      <c r="AK12" s="155" t="s">
        <v>117</v>
      </c>
      <c r="AL12" s="148" t="s">
        <v>95</v>
      </c>
      <c r="AM12" s="149" t="s">
        <v>96</v>
      </c>
      <c r="AN12" s="169"/>
      <c r="AO12" s="159" t="str">
        <f t="shared" si="5"/>
        <v/>
      </c>
      <c r="AQ12" s="155" t="s">
        <v>117</v>
      </c>
      <c r="AR12" s="148" t="s">
        <v>95</v>
      </c>
      <c r="AS12" s="149" t="s">
        <v>96</v>
      </c>
      <c r="AT12" s="169"/>
      <c r="AU12" s="159" t="str">
        <f t="shared" si="6"/>
        <v/>
      </c>
      <c r="AW12" s="155" t="s">
        <v>117</v>
      </c>
      <c r="AX12" s="148" t="s">
        <v>95</v>
      </c>
      <c r="AY12" s="149" t="s">
        <v>96</v>
      </c>
      <c r="AZ12" s="169"/>
      <c r="BA12" s="159" t="str">
        <f t="shared" si="7"/>
        <v/>
      </c>
      <c r="BC12" s="155" t="s">
        <v>117</v>
      </c>
      <c r="BD12" s="235" t="s">
        <v>92</v>
      </c>
      <c r="BE12" s="236" t="s">
        <v>93</v>
      </c>
      <c r="BF12" s="145"/>
      <c r="BG12" s="25" t="str">
        <f t="shared" si="10"/>
        <v/>
      </c>
    </row>
    <row r="13" spans="1:59" s="2" customFormat="1" ht="15" customHeight="1" x14ac:dyDescent="0.2">
      <c r="A13" s="4" t="s">
        <v>114</v>
      </c>
      <c r="B13" s="5" t="s">
        <v>99</v>
      </c>
      <c r="C13" s="6" t="s">
        <v>84</v>
      </c>
      <c r="D13" s="6">
        <v>43</v>
      </c>
      <c r="E13" s="57">
        <f t="shared" si="9"/>
        <v>0.38738738738738737</v>
      </c>
      <c r="F13" s="57"/>
      <c r="G13" s="60" t="s">
        <v>117</v>
      </c>
      <c r="H13" s="5" t="s">
        <v>99</v>
      </c>
      <c r="I13" s="6" t="s">
        <v>84</v>
      </c>
      <c r="J13" s="60">
        <v>24</v>
      </c>
      <c r="K13" s="61">
        <f t="shared" si="0"/>
        <v>0.19354838709677419</v>
      </c>
      <c r="L13" s="61"/>
      <c r="M13" s="60" t="s">
        <v>117</v>
      </c>
      <c r="N13" s="5" t="s">
        <v>99</v>
      </c>
      <c r="O13" s="6" t="s">
        <v>84</v>
      </c>
      <c r="P13" s="60">
        <v>22</v>
      </c>
      <c r="Q13" s="61">
        <f t="shared" si="1"/>
        <v>0.22916666666666666</v>
      </c>
      <c r="R13" s="16"/>
      <c r="S13" s="60" t="s">
        <v>117</v>
      </c>
      <c r="T13" s="5" t="s">
        <v>99</v>
      </c>
      <c r="U13" s="6" t="s">
        <v>84</v>
      </c>
      <c r="V13" s="60">
        <v>21</v>
      </c>
      <c r="W13" s="61">
        <f t="shared" si="2"/>
        <v>0.22340425531914893</v>
      </c>
      <c r="X13" s="61"/>
      <c r="Y13" s="60" t="s">
        <v>117</v>
      </c>
      <c r="Z13" s="5" t="s">
        <v>99</v>
      </c>
      <c r="AA13" s="6" t="s">
        <v>4</v>
      </c>
      <c r="AB13" s="60">
        <v>16</v>
      </c>
      <c r="AC13" s="61">
        <f>IF(AB13="","",AB13/AB$23)</f>
        <v>0.1951219512195122</v>
      </c>
      <c r="AD13" s="61"/>
      <c r="AE13" s="60" t="s">
        <v>117</v>
      </c>
      <c r="AF13" s="5" t="s">
        <v>99</v>
      </c>
      <c r="AG13" s="6" t="s">
        <v>84</v>
      </c>
      <c r="AH13" s="60">
        <v>9</v>
      </c>
      <c r="AI13" s="61">
        <f t="shared" si="4"/>
        <v>0.18367346938775511</v>
      </c>
      <c r="AJ13" s="61"/>
      <c r="AK13" s="155" t="s">
        <v>117</v>
      </c>
      <c r="AL13" s="148" t="s">
        <v>99</v>
      </c>
      <c r="AM13" s="149" t="s">
        <v>84</v>
      </c>
      <c r="AN13" s="169">
        <v>89</v>
      </c>
      <c r="AO13" s="159">
        <f t="shared" si="5"/>
        <v>0.60544217687074831</v>
      </c>
      <c r="AQ13" s="155" t="s">
        <v>117</v>
      </c>
      <c r="AR13" s="148" t="s">
        <v>99</v>
      </c>
      <c r="AS13" s="149" t="s">
        <v>84</v>
      </c>
      <c r="AT13" s="169">
        <v>38</v>
      </c>
      <c r="AU13" s="159">
        <f t="shared" si="6"/>
        <v>0.42222222222222222</v>
      </c>
      <c r="AW13" s="155" t="s">
        <v>117</v>
      </c>
      <c r="AX13" s="148" t="s">
        <v>99</v>
      </c>
      <c r="AY13" s="149" t="s">
        <v>84</v>
      </c>
      <c r="AZ13" s="169">
        <v>24</v>
      </c>
      <c r="BA13" s="159">
        <f t="shared" si="7"/>
        <v>0.24742268041237114</v>
      </c>
      <c r="BC13" s="155" t="s">
        <v>117</v>
      </c>
      <c r="BD13" s="235" t="s">
        <v>95</v>
      </c>
      <c r="BE13" s="236" t="s">
        <v>96</v>
      </c>
      <c r="BF13" s="145"/>
      <c r="BG13" s="25" t="str">
        <f t="shared" si="10"/>
        <v/>
      </c>
    </row>
    <row r="14" spans="1:59" s="2" customFormat="1" ht="15" customHeight="1" x14ac:dyDescent="0.2">
      <c r="A14" s="4" t="s">
        <v>114</v>
      </c>
      <c r="B14" s="5" t="s">
        <v>101</v>
      </c>
      <c r="C14" s="6" t="s">
        <v>102</v>
      </c>
      <c r="D14" s="6"/>
      <c r="E14" s="57" t="str">
        <f t="shared" si="9"/>
        <v/>
      </c>
      <c r="F14" s="57"/>
      <c r="G14" s="60" t="s">
        <v>117</v>
      </c>
      <c r="H14" s="5" t="s">
        <v>101</v>
      </c>
      <c r="I14" s="6" t="s">
        <v>102</v>
      </c>
      <c r="J14" s="60"/>
      <c r="K14" s="61" t="str">
        <f t="shared" si="0"/>
        <v/>
      </c>
      <c r="L14" s="61"/>
      <c r="M14" s="60" t="s">
        <v>117</v>
      </c>
      <c r="N14" s="5" t="s">
        <v>101</v>
      </c>
      <c r="O14" s="6" t="s">
        <v>102</v>
      </c>
      <c r="P14" s="60"/>
      <c r="Q14" s="61" t="str">
        <f t="shared" si="1"/>
        <v/>
      </c>
      <c r="R14" s="16"/>
      <c r="S14" s="60" t="s">
        <v>117</v>
      </c>
      <c r="T14" s="5" t="s">
        <v>101</v>
      </c>
      <c r="U14" s="6" t="s">
        <v>102</v>
      </c>
      <c r="V14" s="60"/>
      <c r="W14" s="61" t="str">
        <f t="shared" si="2"/>
        <v/>
      </c>
      <c r="X14" s="61"/>
      <c r="Y14" s="60" t="s">
        <v>117</v>
      </c>
      <c r="Z14" s="5" t="s">
        <v>101</v>
      </c>
      <c r="AA14" s="6" t="s">
        <v>102</v>
      </c>
      <c r="AB14" s="60"/>
      <c r="AC14" s="61" t="str">
        <f t="shared" si="3"/>
        <v/>
      </c>
      <c r="AD14" s="61"/>
      <c r="AE14" s="60" t="s">
        <v>117</v>
      </c>
      <c r="AF14" s="5" t="s">
        <v>101</v>
      </c>
      <c r="AG14" s="6" t="s">
        <v>102</v>
      </c>
      <c r="AH14" s="60"/>
      <c r="AI14" s="61" t="str">
        <f t="shared" si="4"/>
        <v/>
      </c>
      <c r="AJ14" s="61"/>
      <c r="AK14" s="155" t="s">
        <v>117</v>
      </c>
      <c r="AL14" s="148" t="s">
        <v>182</v>
      </c>
      <c r="AM14" s="149" t="s">
        <v>102</v>
      </c>
      <c r="AN14" s="169"/>
      <c r="AO14" s="159" t="str">
        <f t="shared" si="5"/>
        <v/>
      </c>
      <c r="AQ14" s="155" t="s">
        <v>117</v>
      </c>
      <c r="AR14" s="148" t="s">
        <v>182</v>
      </c>
      <c r="AS14" s="149" t="s">
        <v>102</v>
      </c>
      <c r="AT14" s="169"/>
      <c r="AU14" s="159" t="str">
        <f t="shared" si="6"/>
        <v/>
      </c>
      <c r="AW14" s="155" t="s">
        <v>117</v>
      </c>
      <c r="AX14" s="148" t="s">
        <v>182</v>
      </c>
      <c r="AY14" s="149" t="s">
        <v>102</v>
      </c>
      <c r="AZ14" s="169"/>
      <c r="BA14" s="159" t="str">
        <f t="shared" si="7"/>
        <v/>
      </c>
      <c r="BC14" s="155" t="s">
        <v>117</v>
      </c>
      <c r="BD14" s="235" t="s">
        <v>99</v>
      </c>
      <c r="BE14" s="243" t="s">
        <v>4</v>
      </c>
      <c r="BF14" s="145">
        <v>53</v>
      </c>
      <c r="BG14" s="25">
        <f t="shared" si="10"/>
        <v>0.52475247524752477</v>
      </c>
    </row>
    <row r="15" spans="1:59" s="2" customFormat="1" ht="15" customHeight="1" x14ac:dyDescent="0.2">
      <c r="A15" s="4" t="s">
        <v>114</v>
      </c>
      <c r="B15" s="5" t="s">
        <v>75</v>
      </c>
      <c r="C15" s="6" t="s">
        <v>78</v>
      </c>
      <c r="D15" s="6"/>
      <c r="E15" s="57" t="str">
        <f t="shared" si="9"/>
        <v/>
      </c>
      <c r="F15" s="57"/>
      <c r="G15" s="60" t="s">
        <v>117</v>
      </c>
      <c r="H15" s="5" t="s">
        <v>75</v>
      </c>
      <c r="I15" s="6" t="s">
        <v>78</v>
      </c>
      <c r="J15" s="60"/>
      <c r="K15" s="61" t="str">
        <f t="shared" si="0"/>
        <v/>
      </c>
      <c r="L15" s="61"/>
      <c r="M15" s="60" t="s">
        <v>117</v>
      </c>
      <c r="N15" s="5" t="s">
        <v>75</v>
      </c>
      <c r="O15" s="6" t="s">
        <v>78</v>
      </c>
      <c r="P15" s="60">
        <v>1</v>
      </c>
      <c r="Q15" s="61">
        <f t="shared" si="1"/>
        <v>1.0416666666666666E-2</v>
      </c>
      <c r="R15" s="16"/>
      <c r="S15" s="60" t="s">
        <v>117</v>
      </c>
      <c r="T15" s="5" t="s">
        <v>75</v>
      </c>
      <c r="U15" s="6" t="s">
        <v>78</v>
      </c>
      <c r="V15" s="60"/>
      <c r="W15" s="61" t="str">
        <f t="shared" si="2"/>
        <v/>
      </c>
      <c r="X15" s="61"/>
      <c r="Y15" s="60" t="s">
        <v>117</v>
      </c>
      <c r="Z15" s="5" t="s">
        <v>75</v>
      </c>
      <c r="AA15" s="6" t="s">
        <v>78</v>
      </c>
      <c r="AB15" s="60"/>
      <c r="AC15" s="61" t="str">
        <f t="shared" si="3"/>
        <v/>
      </c>
      <c r="AD15" s="61"/>
      <c r="AE15" s="60" t="s">
        <v>117</v>
      </c>
      <c r="AF15" s="5" t="s">
        <v>75</v>
      </c>
      <c r="AG15" s="6" t="s">
        <v>78</v>
      </c>
      <c r="AH15" s="60"/>
      <c r="AI15" s="61" t="str">
        <f t="shared" si="4"/>
        <v/>
      </c>
      <c r="AJ15" s="61"/>
      <c r="AK15" s="155" t="s">
        <v>117</v>
      </c>
      <c r="AL15" s="148" t="s">
        <v>75</v>
      </c>
      <c r="AM15" s="149" t="s">
        <v>17</v>
      </c>
      <c r="AN15" s="169">
        <v>4</v>
      </c>
      <c r="AO15" s="159">
        <f t="shared" si="5"/>
        <v>2.7210884353741496E-2</v>
      </c>
      <c r="AQ15" s="155" t="s">
        <v>117</v>
      </c>
      <c r="AR15" s="148" t="s">
        <v>75</v>
      </c>
      <c r="AS15" s="149" t="s">
        <v>17</v>
      </c>
      <c r="AT15" s="169"/>
      <c r="AU15" s="159" t="str">
        <f t="shared" si="6"/>
        <v/>
      </c>
      <c r="AW15" s="155" t="s">
        <v>117</v>
      </c>
      <c r="AX15" s="148" t="s">
        <v>75</v>
      </c>
      <c r="AY15" s="149" t="s">
        <v>17</v>
      </c>
      <c r="AZ15" s="169"/>
      <c r="BA15" s="159" t="str">
        <f t="shared" si="7"/>
        <v/>
      </c>
      <c r="BC15" s="155" t="s">
        <v>117</v>
      </c>
      <c r="BD15" s="235" t="s">
        <v>182</v>
      </c>
      <c r="BE15" s="236" t="s">
        <v>102</v>
      </c>
      <c r="BF15" s="145"/>
      <c r="BG15" s="25" t="str">
        <f t="shared" si="10"/>
        <v/>
      </c>
    </row>
    <row r="16" spans="1:59" s="2" customFormat="1" ht="15" customHeight="1" x14ac:dyDescent="0.2">
      <c r="A16" s="4" t="s">
        <v>114</v>
      </c>
      <c r="B16" s="5" t="s">
        <v>77</v>
      </c>
      <c r="C16" s="6" t="s">
        <v>82</v>
      </c>
      <c r="D16" s="6"/>
      <c r="E16" s="57" t="str">
        <f t="shared" si="9"/>
        <v/>
      </c>
      <c r="F16" s="57"/>
      <c r="G16" s="60" t="s">
        <v>117</v>
      </c>
      <c r="H16" s="5" t="s">
        <v>77</v>
      </c>
      <c r="I16" s="6" t="s">
        <v>82</v>
      </c>
      <c r="J16" s="60">
        <v>3</v>
      </c>
      <c r="K16" s="61">
        <f t="shared" si="0"/>
        <v>2.4193548387096774E-2</v>
      </c>
      <c r="L16" s="61"/>
      <c r="M16" s="60" t="s">
        <v>117</v>
      </c>
      <c r="N16" s="5" t="s">
        <v>77</v>
      </c>
      <c r="O16" s="6" t="s">
        <v>82</v>
      </c>
      <c r="P16" s="60">
        <v>2</v>
      </c>
      <c r="Q16" s="61">
        <f t="shared" si="1"/>
        <v>2.0833333333333332E-2</v>
      </c>
      <c r="R16" s="16"/>
      <c r="S16" s="60" t="s">
        <v>117</v>
      </c>
      <c r="T16" s="5" t="s">
        <v>77</v>
      </c>
      <c r="U16" s="6" t="s">
        <v>82</v>
      </c>
      <c r="V16" s="60">
        <v>1</v>
      </c>
      <c r="W16" s="61">
        <f t="shared" si="2"/>
        <v>1.0638297872340425E-2</v>
      </c>
      <c r="X16" s="61"/>
      <c r="Y16" s="60" t="s">
        <v>117</v>
      </c>
      <c r="Z16" s="5" t="s">
        <v>77</v>
      </c>
      <c r="AA16" s="6" t="s">
        <v>82</v>
      </c>
      <c r="AB16" s="60">
        <v>3</v>
      </c>
      <c r="AC16" s="61">
        <f t="shared" si="3"/>
        <v>3.6585365853658534E-2</v>
      </c>
      <c r="AD16" s="61"/>
      <c r="AE16" s="60" t="s">
        <v>117</v>
      </c>
      <c r="AF16" s="5" t="s">
        <v>77</v>
      </c>
      <c r="AG16" s="6" t="s">
        <v>82</v>
      </c>
      <c r="AH16" s="60"/>
      <c r="AI16" s="61" t="str">
        <f t="shared" si="4"/>
        <v/>
      </c>
      <c r="AJ16" s="61"/>
      <c r="AK16" s="155" t="s">
        <v>117</v>
      </c>
      <c r="AL16" s="148" t="s">
        <v>77</v>
      </c>
      <c r="AM16" s="149" t="s">
        <v>82</v>
      </c>
      <c r="AN16" s="169">
        <v>3</v>
      </c>
      <c r="AO16" s="159">
        <f t="shared" si="5"/>
        <v>2.0408163265306121E-2</v>
      </c>
      <c r="AQ16" s="155" t="s">
        <v>117</v>
      </c>
      <c r="AR16" s="148" t="s">
        <v>77</v>
      </c>
      <c r="AS16" s="149" t="s">
        <v>82</v>
      </c>
      <c r="AT16" s="169"/>
      <c r="AU16" s="159" t="str">
        <f t="shared" si="6"/>
        <v/>
      </c>
      <c r="AW16" s="155" t="s">
        <v>117</v>
      </c>
      <c r="AX16" s="148" t="s">
        <v>77</v>
      </c>
      <c r="AY16" s="149" t="s">
        <v>82</v>
      </c>
      <c r="AZ16" s="169">
        <v>3</v>
      </c>
      <c r="BA16" s="159">
        <f t="shared" si="7"/>
        <v>3.0927835051546393E-2</v>
      </c>
      <c r="BC16" s="155" t="s">
        <v>117</v>
      </c>
      <c r="BD16" s="235" t="s">
        <v>75</v>
      </c>
      <c r="BE16" s="236" t="s">
        <v>293</v>
      </c>
      <c r="BF16" s="145"/>
      <c r="BG16" s="25" t="str">
        <f t="shared" si="10"/>
        <v/>
      </c>
    </row>
    <row r="17" spans="1:59" s="2" customFormat="1" ht="15" customHeight="1" x14ac:dyDescent="0.2">
      <c r="A17" s="4" t="s">
        <v>114</v>
      </c>
      <c r="B17" s="5" t="s">
        <v>107</v>
      </c>
      <c r="C17" s="6" t="s">
        <v>108</v>
      </c>
      <c r="D17" s="6">
        <v>2</v>
      </c>
      <c r="E17" s="57">
        <f t="shared" si="9"/>
        <v>1.8018018018018018E-2</v>
      </c>
      <c r="F17" s="57"/>
      <c r="G17" s="60" t="s">
        <v>117</v>
      </c>
      <c r="H17" s="5" t="s">
        <v>107</v>
      </c>
      <c r="I17" s="6" t="s">
        <v>108</v>
      </c>
      <c r="J17" s="60"/>
      <c r="K17" s="61" t="str">
        <f t="shared" si="0"/>
        <v/>
      </c>
      <c r="L17" s="61"/>
      <c r="M17" s="60" t="s">
        <v>117</v>
      </c>
      <c r="N17" s="5" t="s">
        <v>107</v>
      </c>
      <c r="O17" s="6" t="s">
        <v>108</v>
      </c>
      <c r="P17" s="60"/>
      <c r="Q17" s="61" t="str">
        <f t="shared" si="1"/>
        <v/>
      </c>
      <c r="R17" s="16"/>
      <c r="S17" s="60" t="s">
        <v>117</v>
      </c>
      <c r="T17" s="5" t="s">
        <v>107</v>
      </c>
      <c r="U17" s="6" t="s">
        <v>108</v>
      </c>
      <c r="V17" s="60">
        <v>1</v>
      </c>
      <c r="W17" s="61">
        <f t="shared" si="2"/>
        <v>1.0638297872340425E-2</v>
      </c>
      <c r="X17" s="61"/>
      <c r="Y17" s="60" t="s">
        <v>117</v>
      </c>
      <c r="Z17" s="5" t="s">
        <v>107</v>
      </c>
      <c r="AA17" s="6" t="s">
        <v>108</v>
      </c>
      <c r="AB17" s="60"/>
      <c r="AC17" s="61" t="str">
        <f t="shared" si="3"/>
        <v/>
      </c>
      <c r="AD17" s="61"/>
      <c r="AE17" s="60" t="s">
        <v>117</v>
      </c>
      <c r="AF17" s="5" t="s">
        <v>107</v>
      </c>
      <c r="AG17" s="6" t="s">
        <v>108</v>
      </c>
      <c r="AH17" s="60"/>
      <c r="AI17" s="61" t="str">
        <f t="shared" si="4"/>
        <v/>
      </c>
      <c r="AJ17" s="61"/>
      <c r="AK17" s="155" t="s">
        <v>117</v>
      </c>
      <c r="AL17" s="148" t="s">
        <v>107</v>
      </c>
      <c r="AM17" s="149" t="s">
        <v>115</v>
      </c>
      <c r="AN17" s="169">
        <v>1</v>
      </c>
      <c r="AO17" s="159">
        <f t="shared" si="5"/>
        <v>6.8027210884353739E-3</v>
      </c>
      <c r="AQ17" s="155" t="s">
        <v>117</v>
      </c>
      <c r="AR17" s="148" t="s">
        <v>107</v>
      </c>
      <c r="AS17" s="149" t="s">
        <v>108</v>
      </c>
      <c r="AT17" s="169">
        <v>2</v>
      </c>
      <c r="AU17" s="159">
        <f t="shared" si="6"/>
        <v>2.2222222222222223E-2</v>
      </c>
      <c r="AW17" s="155" t="s">
        <v>117</v>
      </c>
      <c r="AX17" s="148" t="s">
        <v>107</v>
      </c>
      <c r="AY17" s="149" t="s">
        <v>108</v>
      </c>
      <c r="AZ17" s="169"/>
      <c r="BA17" s="159" t="str">
        <f t="shared" si="7"/>
        <v/>
      </c>
      <c r="BC17" s="155" t="s">
        <v>117</v>
      </c>
      <c r="BD17" s="235" t="s">
        <v>77</v>
      </c>
      <c r="BE17" s="236" t="s">
        <v>82</v>
      </c>
      <c r="BF17" s="145"/>
      <c r="BG17" s="25" t="str">
        <f t="shared" si="10"/>
        <v/>
      </c>
    </row>
    <row r="18" spans="1:59" s="2" customFormat="1" ht="15" customHeight="1" x14ac:dyDescent="0.2">
      <c r="A18" s="4" t="s">
        <v>114</v>
      </c>
      <c r="B18" s="5" t="s">
        <v>109</v>
      </c>
      <c r="C18" s="6" t="s">
        <v>110</v>
      </c>
      <c r="D18" s="6"/>
      <c r="E18" s="57" t="str">
        <f t="shared" si="9"/>
        <v/>
      </c>
      <c r="F18" s="57"/>
      <c r="G18" s="60" t="s">
        <v>117</v>
      </c>
      <c r="H18" s="5" t="s">
        <v>109</v>
      </c>
      <c r="I18" s="6" t="s">
        <v>110</v>
      </c>
      <c r="J18" s="60"/>
      <c r="K18" s="61" t="str">
        <f t="shared" si="0"/>
        <v/>
      </c>
      <c r="L18" s="61"/>
      <c r="M18" s="60" t="s">
        <v>117</v>
      </c>
      <c r="N18" s="5" t="s">
        <v>109</v>
      </c>
      <c r="O18" s="6" t="s">
        <v>110</v>
      </c>
      <c r="P18" s="60"/>
      <c r="Q18" s="61" t="str">
        <f t="shared" si="1"/>
        <v/>
      </c>
      <c r="R18" s="16"/>
      <c r="S18" s="60" t="s">
        <v>117</v>
      </c>
      <c r="T18" s="5" t="s">
        <v>74</v>
      </c>
      <c r="U18" s="6" t="s">
        <v>66</v>
      </c>
      <c r="V18" s="60">
        <v>5</v>
      </c>
      <c r="W18" s="61">
        <f t="shared" si="2"/>
        <v>5.3191489361702128E-2</v>
      </c>
      <c r="X18" s="61"/>
      <c r="Y18" s="60" t="s">
        <v>117</v>
      </c>
      <c r="Z18" s="5" t="s">
        <v>74</v>
      </c>
      <c r="AA18" s="6" t="s">
        <v>66</v>
      </c>
      <c r="AB18" s="60">
        <v>9</v>
      </c>
      <c r="AC18" s="61">
        <f t="shared" si="3"/>
        <v>0.10975609756097561</v>
      </c>
      <c r="AD18" s="61"/>
      <c r="AE18" s="60" t="s">
        <v>117</v>
      </c>
      <c r="AF18" s="5" t="s">
        <v>74</v>
      </c>
      <c r="AG18" s="6" t="s">
        <v>66</v>
      </c>
      <c r="AH18" s="60">
        <v>4</v>
      </c>
      <c r="AI18" s="61">
        <f t="shared" si="4"/>
        <v>8.1632653061224483E-2</v>
      </c>
      <c r="AJ18" s="61"/>
      <c r="AK18" s="155" t="s">
        <v>117</v>
      </c>
      <c r="AL18" s="148" t="s">
        <v>74</v>
      </c>
      <c r="AM18" s="149" t="s">
        <v>111</v>
      </c>
      <c r="AN18" s="169"/>
      <c r="AO18" s="159" t="str">
        <f t="shared" si="5"/>
        <v/>
      </c>
      <c r="AQ18" s="155" t="s">
        <v>117</v>
      </c>
      <c r="AR18" s="148" t="s">
        <v>74</v>
      </c>
      <c r="AS18" s="149" t="s">
        <v>111</v>
      </c>
      <c r="AT18" s="169">
        <v>11</v>
      </c>
      <c r="AU18" s="159">
        <f t="shared" si="6"/>
        <v>0.12222222222222222</v>
      </c>
      <c r="AW18" s="155" t="s">
        <v>117</v>
      </c>
      <c r="AX18" s="148" t="s">
        <v>74</v>
      </c>
      <c r="AY18" s="149" t="s">
        <v>111</v>
      </c>
      <c r="AZ18" s="169"/>
      <c r="BA18" s="159" t="str">
        <f t="shared" si="7"/>
        <v/>
      </c>
      <c r="BC18" s="155" t="s">
        <v>117</v>
      </c>
      <c r="BD18" s="235" t="s">
        <v>107</v>
      </c>
      <c r="BE18" s="236" t="s">
        <v>115</v>
      </c>
      <c r="BF18" s="145"/>
      <c r="BG18" s="25" t="str">
        <f t="shared" si="10"/>
        <v/>
      </c>
    </row>
    <row r="19" spans="1:59" s="2" customFormat="1" ht="15" customHeight="1" x14ac:dyDescent="0.2">
      <c r="A19" s="4" t="s">
        <v>114</v>
      </c>
      <c r="B19" s="5" t="s">
        <v>74</v>
      </c>
      <c r="C19" s="6" t="s">
        <v>111</v>
      </c>
      <c r="D19" s="6"/>
      <c r="E19" s="57" t="str">
        <f t="shared" si="9"/>
        <v/>
      </c>
      <c r="F19" s="57"/>
      <c r="G19" s="60" t="s">
        <v>117</v>
      </c>
      <c r="H19" s="5" t="s">
        <v>74</v>
      </c>
      <c r="I19" s="6" t="s">
        <v>111</v>
      </c>
      <c r="J19" s="60"/>
      <c r="K19" s="61" t="str">
        <f t="shared" si="0"/>
        <v/>
      </c>
      <c r="L19" s="61"/>
      <c r="M19" s="60" t="s">
        <v>117</v>
      </c>
      <c r="N19" s="5" t="s">
        <v>74</v>
      </c>
      <c r="O19" s="6" t="s">
        <v>111</v>
      </c>
      <c r="P19" s="60"/>
      <c r="Q19" s="61" t="str">
        <f t="shared" si="1"/>
        <v/>
      </c>
      <c r="R19" s="16"/>
      <c r="S19" s="60" t="s">
        <v>117</v>
      </c>
      <c r="T19" s="5" t="s">
        <v>74</v>
      </c>
      <c r="U19" s="6" t="s">
        <v>111</v>
      </c>
      <c r="V19" s="60"/>
      <c r="W19" s="61" t="str">
        <f t="shared" si="2"/>
        <v/>
      </c>
      <c r="X19" s="61"/>
      <c r="Y19" s="60" t="s">
        <v>117</v>
      </c>
      <c r="Z19" s="5" t="s">
        <v>74</v>
      </c>
      <c r="AA19" s="6" t="s">
        <v>111</v>
      </c>
      <c r="AB19" s="60"/>
      <c r="AC19" s="61" t="str">
        <f t="shared" si="3"/>
        <v/>
      </c>
      <c r="AD19" s="61"/>
      <c r="AE19" s="60" t="s">
        <v>117</v>
      </c>
      <c r="AF19" s="5" t="s">
        <v>74</v>
      </c>
      <c r="AG19" s="6" t="s">
        <v>111</v>
      </c>
      <c r="AH19" s="60"/>
      <c r="AI19" s="61" t="str">
        <f t="shared" si="4"/>
        <v/>
      </c>
      <c r="AJ19" s="61"/>
      <c r="AK19" s="155" t="s">
        <v>117</v>
      </c>
      <c r="AL19" s="148" t="s">
        <v>74</v>
      </c>
      <c r="AM19" s="149" t="s">
        <v>118</v>
      </c>
      <c r="AN19" s="169"/>
      <c r="AO19" s="159" t="str">
        <f t="shared" si="5"/>
        <v/>
      </c>
      <c r="AQ19" s="155" t="s">
        <v>117</v>
      </c>
      <c r="AR19" s="148" t="s">
        <v>74</v>
      </c>
      <c r="AS19" s="149" t="s">
        <v>118</v>
      </c>
      <c r="AT19" s="169"/>
      <c r="AU19" s="159" t="str">
        <f t="shared" si="6"/>
        <v/>
      </c>
      <c r="AW19" s="155" t="s">
        <v>117</v>
      </c>
      <c r="AX19" s="148" t="s">
        <v>74</v>
      </c>
      <c r="AY19" s="149" t="s">
        <v>118</v>
      </c>
      <c r="AZ19" s="169"/>
      <c r="BA19" s="159" t="str">
        <f t="shared" si="7"/>
        <v/>
      </c>
      <c r="BC19" s="155" t="s">
        <v>117</v>
      </c>
      <c r="BD19" s="235" t="s">
        <v>107</v>
      </c>
      <c r="BE19" s="236" t="s">
        <v>108</v>
      </c>
      <c r="BF19" s="145"/>
      <c r="BG19" s="25" t="str">
        <f t="shared" si="10"/>
        <v/>
      </c>
    </row>
    <row r="20" spans="1:59" s="2" customFormat="1" ht="15" customHeight="1" x14ac:dyDescent="0.2">
      <c r="A20" t="s">
        <v>117</v>
      </c>
      <c r="B20" s="5" t="s">
        <v>74</v>
      </c>
      <c r="C20" s="6" t="s">
        <v>118</v>
      </c>
      <c r="D20" s="6"/>
      <c r="E20" s="57" t="str">
        <f t="shared" si="9"/>
        <v/>
      </c>
      <c r="F20" s="57"/>
      <c r="G20" s="60" t="s">
        <v>117</v>
      </c>
      <c r="H20" s="5" t="s">
        <v>74</v>
      </c>
      <c r="I20" s="6" t="s">
        <v>118</v>
      </c>
      <c r="J20" s="60">
        <v>1</v>
      </c>
      <c r="K20" s="61">
        <f t="shared" si="0"/>
        <v>8.0645161290322578E-3</v>
      </c>
      <c r="L20" s="61"/>
      <c r="M20" s="60" t="s">
        <v>117</v>
      </c>
      <c r="N20" s="5" t="s">
        <v>74</v>
      </c>
      <c r="O20" s="6" t="s">
        <v>118</v>
      </c>
      <c r="P20" s="60"/>
      <c r="Q20" s="61" t="str">
        <f t="shared" si="1"/>
        <v/>
      </c>
      <c r="R20" s="16"/>
      <c r="S20" s="60" t="s">
        <v>117</v>
      </c>
      <c r="T20" s="5" t="s">
        <v>74</v>
      </c>
      <c r="U20" s="6" t="s">
        <v>118</v>
      </c>
      <c r="V20" s="60"/>
      <c r="W20" s="61" t="str">
        <f t="shared" si="2"/>
        <v/>
      </c>
      <c r="X20" s="61"/>
      <c r="Y20" s="60" t="s">
        <v>117</v>
      </c>
      <c r="Z20" s="5" t="s">
        <v>74</v>
      </c>
      <c r="AA20" s="6" t="s">
        <v>118</v>
      </c>
      <c r="AB20" s="60"/>
      <c r="AC20" s="61" t="str">
        <f>IF(AB20="","",AB20/AB$23)</f>
        <v/>
      </c>
      <c r="AD20" s="61"/>
      <c r="AE20" s="60" t="s">
        <v>117</v>
      </c>
      <c r="AF20" s="5" t="s">
        <v>74</v>
      </c>
      <c r="AG20" s="6" t="s">
        <v>118</v>
      </c>
      <c r="AH20" s="60"/>
      <c r="AI20" s="61" t="str">
        <f t="shared" si="4"/>
        <v/>
      </c>
      <c r="AJ20" s="61"/>
      <c r="AK20" s="155" t="s">
        <v>117</v>
      </c>
      <c r="AL20" s="148" t="s">
        <v>77</v>
      </c>
      <c r="AM20" s="149" t="s">
        <v>112</v>
      </c>
      <c r="AN20" s="169"/>
      <c r="AO20" s="159" t="str">
        <f t="shared" si="5"/>
        <v/>
      </c>
      <c r="AQ20" s="155" t="s">
        <v>117</v>
      </c>
      <c r="AR20" s="148" t="s">
        <v>77</v>
      </c>
      <c r="AS20" s="149" t="s">
        <v>112</v>
      </c>
      <c r="AT20" s="169"/>
      <c r="AU20" s="159" t="str">
        <f t="shared" si="6"/>
        <v/>
      </c>
      <c r="AW20" s="155" t="s">
        <v>117</v>
      </c>
      <c r="AX20" s="148" t="s">
        <v>77</v>
      </c>
      <c r="AY20" s="149" t="s">
        <v>112</v>
      </c>
      <c r="AZ20" s="169"/>
      <c r="BA20" s="159" t="str">
        <f t="shared" si="7"/>
        <v/>
      </c>
      <c r="BC20" s="155" t="s">
        <v>117</v>
      </c>
      <c r="BD20" s="235" t="s">
        <v>109</v>
      </c>
      <c r="BE20" s="236" t="s">
        <v>110</v>
      </c>
      <c r="BF20" s="145"/>
      <c r="BG20" s="25" t="str">
        <f t="shared" si="10"/>
        <v/>
      </c>
    </row>
    <row r="21" spans="1:59" s="2" customFormat="1" ht="15" customHeight="1" thickBot="1" x14ac:dyDescent="0.25">
      <c r="A21" s="9" t="s">
        <v>114</v>
      </c>
      <c r="B21" s="10" t="s">
        <v>107</v>
      </c>
      <c r="C21" s="11" t="s">
        <v>115</v>
      </c>
      <c r="D21" s="11"/>
      <c r="E21" s="43" t="str">
        <f t="shared" si="9"/>
        <v/>
      </c>
      <c r="F21" s="57"/>
      <c r="G21" s="28" t="s">
        <v>117</v>
      </c>
      <c r="H21" s="10" t="s">
        <v>77</v>
      </c>
      <c r="I21" s="11" t="s">
        <v>112</v>
      </c>
      <c r="J21" s="28"/>
      <c r="K21" s="62" t="str">
        <f t="shared" si="0"/>
        <v/>
      </c>
      <c r="L21" s="76"/>
      <c r="M21" s="63" t="s">
        <v>117</v>
      </c>
      <c r="N21" s="5" t="s">
        <v>77</v>
      </c>
      <c r="O21" s="6" t="s">
        <v>112</v>
      </c>
      <c r="P21" s="63"/>
      <c r="Q21" s="76" t="str">
        <f t="shared" si="1"/>
        <v/>
      </c>
      <c r="R21" s="16"/>
      <c r="S21" s="63" t="s">
        <v>117</v>
      </c>
      <c r="T21" s="5" t="s">
        <v>77</v>
      </c>
      <c r="U21" s="6" t="s">
        <v>112</v>
      </c>
      <c r="V21" s="63">
        <v>3</v>
      </c>
      <c r="W21" s="76">
        <f t="shared" si="2"/>
        <v>3.1914893617021274E-2</v>
      </c>
      <c r="X21" s="76"/>
      <c r="Y21" s="63" t="s">
        <v>117</v>
      </c>
      <c r="Z21" s="5" t="s">
        <v>77</v>
      </c>
      <c r="AA21" s="6" t="s">
        <v>112</v>
      </c>
      <c r="AB21" s="63">
        <v>1</v>
      </c>
      <c r="AC21" s="76">
        <f t="shared" si="3"/>
        <v>1.2195121951219513E-2</v>
      </c>
      <c r="AD21" s="76"/>
      <c r="AE21" s="63" t="s">
        <v>117</v>
      </c>
      <c r="AF21" s="5" t="s">
        <v>77</v>
      </c>
      <c r="AG21" s="6" t="s">
        <v>112</v>
      </c>
      <c r="AH21" s="63"/>
      <c r="AI21" s="76" t="str">
        <f t="shared" si="4"/>
        <v/>
      </c>
      <c r="AJ21" s="76"/>
      <c r="AK21" s="155" t="s">
        <v>117</v>
      </c>
      <c r="AL21" s="157" t="s">
        <v>120</v>
      </c>
      <c r="AM21" s="149" t="s">
        <v>121</v>
      </c>
      <c r="AN21" s="169">
        <v>7</v>
      </c>
      <c r="AO21" s="159">
        <f t="shared" si="5"/>
        <v>4.7619047619047616E-2</v>
      </c>
      <c r="AQ21" s="155" t="s">
        <v>117</v>
      </c>
      <c r="AR21" s="157" t="s">
        <v>120</v>
      </c>
      <c r="AS21" s="149" t="s">
        <v>121</v>
      </c>
      <c r="AT21" s="169"/>
      <c r="AU21" s="159" t="str">
        <f t="shared" si="6"/>
        <v/>
      </c>
      <c r="AW21" s="155" t="s">
        <v>117</v>
      </c>
      <c r="AX21" s="157" t="s">
        <v>120</v>
      </c>
      <c r="AY21" s="149" t="s">
        <v>121</v>
      </c>
      <c r="AZ21" s="169">
        <v>16</v>
      </c>
      <c r="BA21" s="159">
        <f t="shared" si="7"/>
        <v>0.16494845360824742</v>
      </c>
      <c r="BC21" s="155" t="s">
        <v>117</v>
      </c>
      <c r="BD21" s="235" t="s">
        <v>74</v>
      </c>
      <c r="BE21" s="236" t="s">
        <v>111</v>
      </c>
      <c r="BF21" s="145"/>
      <c r="BG21" s="25" t="str">
        <f t="shared" si="10"/>
        <v/>
      </c>
    </row>
    <row r="22" spans="1:59" s="2" customFormat="1" ht="15" customHeight="1" thickBot="1" x14ac:dyDescent="0.25">
      <c r="A22" s="51" t="s">
        <v>122</v>
      </c>
      <c r="B22" s="67">
        <v>1.4</v>
      </c>
      <c r="C22" s="37" t="s">
        <v>83</v>
      </c>
      <c r="D22" s="6">
        <f>SUM(D5:D21)</f>
        <v>111</v>
      </c>
      <c r="E22" s="50">
        <f t="shared" si="9"/>
        <v>1</v>
      </c>
      <c r="F22" s="50"/>
      <c r="G22" s="51" t="s">
        <v>31</v>
      </c>
      <c r="H22" s="58">
        <v>1.95</v>
      </c>
      <c r="I22" s="37" t="s">
        <v>83</v>
      </c>
      <c r="J22" s="60">
        <f>SUM(J5:J21)</f>
        <v>124</v>
      </c>
      <c r="K22" s="61">
        <f t="shared" si="0"/>
        <v>1</v>
      </c>
      <c r="L22" s="61"/>
      <c r="M22" s="28" t="s">
        <v>117</v>
      </c>
      <c r="N22" s="28" t="s">
        <v>120</v>
      </c>
      <c r="O22" s="11" t="s">
        <v>121</v>
      </c>
      <c r="P22" s="28">
        <v>40</v>
      </c>
      <c r="Q22" s="62">
        <f t="shared" si="1"/>
        <v>0.41666666666666669</v>
      </c>
      <c r="R22" s="13"/>
      <c r="S22" s="28" t="s">
        <v>117</v>
      </c>
      <c r="T22" s="28" t="s">
        <v>120</v>
      </c>
      <c r="U22" s="11" t="s">
        <v>121</v>
      </c>
      <c r="V22" s="28">
        <v>31</v>
      </c>
      <c r="W22" s="62">
        <f t="shared" si="2"/>
        <v>0.32978723404255317</v>
      </c>
      <c r="X22" s="76"/>
      <c r="Y22" s="28" t="s">
        <v>117</v>
      </c>
      <c r="Z22" s="28" t="s">
        <v>120</v>
      </c>
      <c r="AA22" s="11" t="s">
        <v>121</v>
      </c>
      <c r="AB22" s="28">
        <v>23</v>
      </c>
      <c r="AC22" s="62">
        <f t="shared" si="3"/>
        <v>0.28048780487804881</v>
      </c>
      <c r="AD22" s="76"/>
      <c r="AE22" s="28" t="s">
        <v>117</v>
      </c>
      <c r="AF22" s="28" t="s">
        <v>120</v>
      </c>
      <c r="AG22" s="11" t="s">
        <v>121</v>
      </c>
      <c r="AH22" s="28">
        <v>7</v>
      </c>
      <c r="AI22" s="62">
        <f t="shared" si="4"/>
        <v>0.14285714285714285</v>
      </c>
      <c r="AJ22" s="76"/>
      <c r="AK22" s="155" t="s">
        <v>117</v>
      </c>
      <c r="AL22" s="148" t="s">
        <v>74</v>
      </c>
      <c r="AM22" s="149" t="s">
        <v>66</v>
      </c>
      <c r="AN22" s="169">
        <v>16</v>
      </c>
      <c r="AO22" s="159">
        <f t="shared" si="5"/>
        <v>0.10884353741496598</v>
      </c>
      <c r="AQ22" s="155" t="s">
        <v>117</v>
      </c>
      <c r="AR22" s="148" t="s">
        <v>89</v>
      </c>
      <c r="AS22" s="149" t="s">
        <v>67</v>
      </c>
      <c r="AT22" s="169">
        <v>5</v>
      </c>
      <c r="AU22" s="159">
        <f t="shared" si="6"/>
        <v>5.5555555555555552E-2</v>
      </c>
      <c r="AW22" s="155" t="s">
        <v>117</v>
      </c>
      <c r="AX22" s="148" t="s">
        <v>74</v>
      </c>
      <c r="AY22" s="149" t="s">
        <v>66</v>
      </c>
      <c r="AZ22" s="169">
        <v>11</v>
      </c>
      <c r="BA22" s="159">
        <f t="shared" si="7"/>
        <v>0.1134020618556701</v>
      </c>
      <c r="BC22" s="155" t="s">
        <v>117</v>
      </c>
      <c r="BD22" s="235" t="s">
        <v>74</v>
      </c>
      <c r="BE22" s="236" t="s">
        <v>118</v>
      </c>
      <c r="BF22" s="145"/>
      <c r="BG22" s="25" t="str">
        <f t="shared" si="10"/>
        <v/>
      </c>
    </row>
    <row r="23" spans="1:59" s="2" customFormat="1" ht="15" customHeight="1" x14ac:dyDescent="0.2">
      <c r="A23" s="4"/>
      <c r="B23" s="5"/>
      <c r="C23" s="6"/>
      <c r="D23" s="6"/>
      <c r="E23" s="53"/>
      <c r="F23" s="53"/>
      <c r="G23" s="41"/>
      <c r="H23" s="41"/>
      <c r="I23" s="41"/>
      <c r="J23" s="41"/>
      <c r="K23" s="41"/>
      <c r="L23" s="41"/>
      <c r="M23" s="51" t="s">
        <v>31</v>
      </c>
      <c r="N23" s="58">
        <v>2.25</v>
      </c>
      <c r="O23" s="37" t="s">
        <v>83</v>
      </c>
      <c r="P23" s="60">
        <f>SUM(P5:P22)</f>
        <v>96</v>
      </c>
      <c r="Q23" s="61">
        <f t="shared" si="1"/>
        <v>1</v>
      </c>
      <c r="R23" s="3"/>
      <c r="S23" s="51" t="s">
        <v>31</v>
      </c>
      <c r="T23" s="58">
        <v>1.86</v>
      </c>
      <c r="U23" s="37" t="s">
        <v>83</v>
      </c>
      <c r="V23" s="60">
        <f>SUM(V5:V22)</f>
        <v>94</v>
      </c>
      <c r="W23" s="61">
        <f t="shared" si="2"/>
        <v>1</v>
      </c>
      <c r="X23" s="61"/>
      <c r="Y23" s="51" t="s">
        <v>31</v>
      </c>
      <c r="Z23" s="58">
        <v>1.86</v>
      </c>
      <c r="AA23" s="37" t="s">
        <v>83</v>
      </c>
      <c r="AB23" s="60">
        <f>SUM(AB5:AB22)</f>
        <v>82</v>
      </c>
      <c r="AC23" s="61">
        <f t="shared" si="3"/>
        <v>1</v>
      </c>
      <c r="AD23" s="61"/>
      <c r="AE23" s="51" t="s">
        <v>31</v>
      </c>
      <c r="AF23" s="67">
        <f>12/7</f>
        <v>1.7142857142857142</v>
      </c>
      <c r="AG23" s="37" t="s">
        <v>83</v>
      </c>
      <c r="AH23" s="60">
        <f>SUM(AH5:AH22)</f>
        <v>49</v>
      </c>
      <c r="AI23" s="61">
        <f t="shared" si="4"/>
        <v>1</v>
      </c>
      <c r="AJ23" s="61"/>
      <c r="AK23" s="176" t="s">
        <v>31</v>
      </c>
      <c r="AL23" s="208">
        <v>1.89</v>
      </c>
      <c r="AM23" s="177" t="s">
        <v>83</v>
      </c>
      <c r="AN23" s="178">
        <f>SUM(AN5:AN22)</f>
        <v>147</v>
      </c>
      <c r="AO23" s="179">
        <f>SUM(AO5:AO22)</f>
        <v>1</v>
      </c>
      <c r="AQ23" s="176" t="s">
        <v>31</v>
      </c>
      <c r="AR23" s="208">
        <v>1.4</v>
      </c>
      <c r="AS23" s="177" t="s">
        <v>83</v>
      </c>
      <c r="AT23" s="178">
        <f>SUM(AT5:AT22)</f>
        <v>90</v>
      </c>
      <c r="AU23" s="179">
        <f>SUM(AU5:AU22)</f>
        <v>1</v>
      </c>
      <c r="AW23" s="176" t="s">
        <v>31</v>
      </c>
      <c r="AX23" s="208">
        <v>1.06</v>
      </c>
      <c r="AY23" s="177" t="s">
        <v>83</v>
      </c>
      <c r="AZ23" s="178">
        <f>SUM(AZ5:AZ22)</f>
        <v>97</v>
      </c>
      <c r="BA23" s="179">
        <f>SUM(BA5:BA22)</f>
        <v>1</v>
      </c>
      <c r="BC23" s="155" t="s">
        <v>117</v>
      </c>
      <c r="BD23" s="235" t="s">
        <v>77</v>
      </c>
      <c r="BE23" s="236" t="s">
        <v>112</v>
      </c>
      <c r="BF23" s="145"/>
      <c r="BG23" s="25" t="str">
        <f t="shared" si="10"/>
        <v/>
      </c>
    </row>
    <row r="24" spans="1:59" s="2" customFormat="1" ht="15" customHeight="1" x14ac:dyDescent="0.2">
      <c r="A24" s="4"/>
      <c r="B24" s="5"/>
      <c r="C24" s="6"/>
      <c r="D24" s="6"/>
      <c r="E24" s="53"/>
      <c r="F24" s="53"/>
      <c r="G24" s="41"/>
      <c r="H24" s="41"/>
      <c r="I24" s="41"/>
      <c r="J24" s="41"/>
      <c r="K24" s="41"/>
      <c r="L24" s="41"/>
      <c r="M24" s="51"/>
      <c r="N24" s="58"/>
      <c r="O24" s="37"/>
      <c r="P24" s="60"/>
      <c r="Q24" s="61"/>
      <c r="R24" s="3"/>
      <c r="S24" s="51"/>
      <c r="T24" s="58"/>
      <c r="U24" s="37"/>
      <c r="V24" s="60"/>
      <c r="W24" s="61"/>
      <c r="X24" s="61"/>
      <c r="Y24" s="51"/>
      <c r="Z24" s="58"/>
      <c r="AA24" s="37"/>
      <c r="AB24" s="60"/>
      <c r="AC24" s="61"/>
      <c r="AD24" s="61"/>
      <c r="AE24" s="51"/>
      <c r="AF24" s="58"/>
      <c r="AG24" s="37"/>
      <c r="AH24" s="60"/>
      <c r="AI24" s="61"/>
      <c r="AJ24" s="61"/>
      <c r="BC24" s="155" t="s">
        <v>117</v>
      </c>
      <c r="BD24" s="155" t="s">
        <v>120</v>
      </c>
      <c r="BE24" s="243" t="s">
        <v>121</v>
      </c>
      <c r="BF24" s="145">
        <v>7</v>
      </c>
      <c r="BG24" s="25">
        <f t="shared" si="10"/>
        <v>6.9306930693069313E-2</v>
      </c>
    </row>
    <row r="25" spans="1:59" s="2" customFormat="1" ht="15" customHeight="1" x14ac:dyDescent="0.2">
      <c r="B25" s="41"/>
      <c r="C25" s="41"/>
      <c r="D25" s="41"/>
      <c r="E25" s="41"/>
      <c r="F25" s="17"/>
      <c r="G25" s="63"/>
      <c r="H25" s="63"/>
      <c r="I25" s="60"/>
      <c r="J25" s="60"/>
      <c r="K25" s="60"/>
      <c r="L25" s="60"/>
      <c r="M25" s="41"/>
      <c r="N25" s="41"/>
      <c r="O25" s="41"/>
      <c r="P25" s="41"/>
      <c r="Q25" s="41"/>
      <c r="R25" s="1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BC25" s="155" t="s">
        <v>117</v>
      </c>
      <c r="BD25" s="235" t="s">
        <v>55</v>
      </c>
      <c r="BE25" s="236" t="s">
        <v>56</v>
      </c>
      <c r="BF25" s="145"/>
      <c r="BG25" s="25" t="str">
        <f t="shared" si="10"/>
        <v/>
      </c>
    </row>
    <row r="26" spans="1:59" s="2" customFormat="1" ht="15" customHeight="1" thickBot="1" x14ac:dyDescent="0.25">
      <c r="A26" s="1" t="s">
        <v>126</v>
      </c>
      <c r="B26" s="41"/>
      <c r="C26" s="41"/>
      <c r="D26" s="41"/>
      <c r="E26" s="41"/>
      <c r="F26" s="40"/>
      <c r="G26" s="39" t="s">
        <v>127</v>
      </c>
      <c r="H26" s="60"/>
      <c r="I26" s="60"/>
      <c r="J26" s="60"/>
      <c r="K26" s="60"/>
      <c r="L26" s="60"/>
      <c r="M26" s="39" t="s">
        <v>41</v>
      </c>
      <c r="N26" s="60"/>
      <c r="O26" s="60"/>
      <c r="P26" s="60"/>
      <c r="Q26" s="60"/>
      <c r="R26" s="14"/>
      <c r="S26" s="39" t="s">
        <v>7</v>
      </c>
      <c r="T26" s="60"/>
      <c r="U26" s="60"/>
      <c r="V26" s="60"/>
      <c r="W26" s="60"/>
      <c r="X26" s="60"/>
      <c r="Y26" s="1" t="s">
        <v>23</v>
      </c>
      <c r="Z26" s="60"/>
      <c r="AA26" s="60"/>
      <c r="AB26" s="60"/>
      <c r="AC26" s="60"/>
      <c r="AD26" s="60"/>
      <c r="AE26" s="1" t="s">
        <v>156</v>
      </c>
      <c r="AF26" s="60"/>
      <c r="AG26" s="60"/>
      <c r="AH26" s="60"/>
      <c r="AI26" s="60"/>
      <c r="AJ26" s="60"/>
      <c r="AK26" s="146" t="s">
        <v>204</v>
      </c>
      <c r="AL26" s="145"/>
      <c r="AM26" s="145"/>
      <c r="AN26" s="145"/>
      <c r="AO26" s="145"/>
      <c r="AQ26" s="146" t="s">
        <v>206</v>
      </c>
      <c r="AR26" s="145"/>
      <c r="AS26" s="145"/>
      <c r="AT26" s="145"/>
      <c r="AU26" s="145"/>
      <c r="BC26" s="155" t="s">
        <v>117</v>
      </c>
      <c r="BD26" s="235" t="s">
        <v>53</v>
      </c>
      <c r="BE26" s="236" t="s">
        <v>179</v>
      </c>
      <c r="BF26" s="145"/>
      <c r="BG26" s="25" t="str">
        <f t="shared" si="10"/>
        <v/>
      </c>
    </row>
    <row r="27" spans="1:59" s="2" customFormat="1" ht="26.25" thickBot="1" x14ac:dyDescent="0.25">
      <c r="A27" s="7" t="s">
        <v>69</v>
      </c>
      <c r="B27" s="7" t="s">
        <v>70</v>
      </c>
      <c r="C27" s="7" t="s">
        <v>71</v>
      </c>
      <c r="D27" s="7" t="s">
        <v>72</v>
      </c>
      <c r="E27" s="8" t="s">
        <v>73</v>
      </c>
      <c r="F27" s="40"/>
      <c r="G27" s="7" t="s">
        <v>69</v>
      </c>
      <c r="H27" s="7" t="s">
        <v>70</v>
      </c>
      <c r="I27" s="7" t="s">
        <v>71</v>
      </c>
      <c r="J27" s="7" t="s">
        <v>72</v>
      </c>
      <c r="K27" s="7" t="s">
        <v>73</v>
      </c>
      <c r="L27" s="6"/>
      <c r="M27" s="7" t="s">
        <v>69</v>
      </c>
      <c r="N27" s="7" t="s">
        <v>70</v>
      </c>
      <c r="O27" s="7" t="s">
        <v>71</v>
      </c>
      <c r="P27" s="7" t="s">
        <v>72</v>
      </c>
      <c r="Q27" s="7" t="s">
        <v>73</v>
      </c>
      <c r="R27" s="14"/>
      <c r="S27" s="7" t="s">
        <v>69</v>
      </c>
      <c r="T27" s="7" t="s">
        <v>70</v>
      </c>
      <c r="U27" s="7" t="s">
        <v>71</v>
      </c>
      <c r="V27" s="7" t="s">
        <v>72</v>
      </c>
      <c r="W27" s="7" t="s">
        <v>73</v>
      </c>
      <c r="X27" s="6"/>
      <c r="Y27" s="7" t="s">
        <v>69</v>
      </c>
      <c r="Z27" s="7" t="s">
        <v>70</v>
      </c>
      <c r="AA27" s="7" t="s">
        <v>71</v>
      </c>
      <c r="AB27" s="7" t="s">
        <v>72</v>
      </c>
      <c r="AC27" s="7" t="s">
        <v>73</v>
      </c>
      <c r="AD27" s="6"/>
      <c r="AE27" s="7" t="s">
        <v>69</v>
      </c>
      <c r="AF27" s="7" t="s">
        <v>70</v>
      </c>
      <c r="AG27" s="7" t="s">
        <v>71</v>
      </c>
      <c r="AH27" s="7" t="s">
        <v>72</v>
      </c>
      <c r="AI27" s="7" t="s">
        <v>73</v>
      </c>
      <c r="AJ27" s="149"/>
      <c r="AK27" s="158" t="s">
        <v>69</v>
      </c>
      <c r="AL27" s="158" t="s">
        <v>70</v>
      </c>
      <c r="AM27" s="158" t="s">
        <v>71</v>
      </c>
      <c r="AN27" s="158" t="s">
        <v>72</v>
      </c>
      <c r="AO27" s="158" t="s">
        <v>73</v>
      </c>
      <c r="AQ27" s="158" t="s">
        <v>69</v>
      </c>
      <c r="AR27" s="158" t="s">
        <v>70</v>
      </c>
      <c r="AS27" s="158" t="s">
        <v>71</v>
      </c>
      <c r="AT27" s="158" t="s">
        <v>72</v>
      </c>
      <c r="AU27" s="158" t="s">
        <v>73</v>
      </c>
      <c r="BC27" s="155" t="s">
        <v>117</v>
      </c>
      <c r="BD27" s="235" t="s">
        <v>74</v>
      </c>
      <c r="BE27" s="236" t="s">
        <v>66</v>
      </c>
      <c r="BF27" s="145">
        <v>11</v>
      </c>
      <c r="BG27" s="25">
        <f t="shared" si="10"/>
        <v>0.10891089108910891</v>
      </c>
    </row>
    <row r="28" spans="1:59" s="2" customFormat="1" ht="15" customHeight="1" x14ac:dyDescent="0.2">
      <c r="A28" s="4" t="s">
        <v>116</v>
      </c>
      <c r="B28" s="5" t="s">
        <v>74</v>
      </c>
      <c r="C28" s="6" t="s">
        <v>79</v>
      </c>
      <c r="D28" s="6"/>
      <c r="E28" s="40" t="str">
        <f t="shared" ref="E28:E46" si="11">IF(D28="","",D28/D$46)</f>
        <v/>
      </c>
      <c r="F28" s="40"/>
      <c r="G28" s="60" t="s">
        <v>119</v>
      </c>
      <c r="H28" s="5" t="s">
        <v>74</v>
      </c>
      <c r="I28" s="6" t="s">
        <v>79</v>
      </c>
      <c r="J28" s="60"/>
      <c r="K28" s="61" t="str">
        <f>IF(J28="","",J28/J$46)</f>
        <v/>
      </c>
      <c r="L28" s="61"/>
      <c r="M28" s="60" t="s">
        <v>119</v>
      </c>
      <c r="N28" s="5" t="s">
        <v>74</v>
      </c>
      <c r="O28" s="6" t="s">
        <v>79</v>
      </c>
      <c r="P28" s="60"/>
      <c r="Q28" s="61" t="str">
        <f t="shared" ref="Q28:Q46" si="12">IF(P28="","",P28/P$46)</f>
        <v/>
      </c>
      <c r="R28" s="14"/>
      <c r="S28" s="60" t="s">
        <v>119</v>
      </c>
      <c r="T28" s="5" t="s">
        <v>74</v>
      </c>
      <c r="U28" s="6" t="s">
        <v>79</v>
      </c>
      <c r="V28" s="60"/>
      <c r="W28" s="61" t="str">
        <f t="shared" ref="W28:W47" si="13">IF(V28="","",V28/V$47)</f>
        <v/>
      </c>
      <c r="X28" s="61"/>
      <c r="Y28" s="60" t="s">
        <v>119</v>
      </c>
      <c r="Z28" s="5" t="s">
        <v>74</v>
      </c>
      <c r="AA28" s="6" t="s">
        <v>79</v>
      </c>
      <c r="AB28" s="60"/>
      <c r="AC28" s="61" t="str">
        <f t="shared" ref="AC28:AC47" si="14">IF(AB28="","",AB28/AB$47)</f>
        <v/>
      </c>
      <c r="AD28" s="61"/>
      <c r="AE28" s="60" t="s">
        <v>119</v>
      </c>
      <c r="AF28" s="5" t="s">
        <v>74</v>
      </c>
      <c r="AG28" s="6" t="s">
        <v>79</v>
      </c>
      <c r="AH28" s="60"/>
      <c r="AI28" s="61" t="str">
        <f t="shared" ref="AI28:AI47" si="15">IF(AH28="","",AH28/AH$47)</f>
        <v/>
      </c>
      <c r="AJ28" s="149"/>
      <c r="AK28" s="155" t="s">
        <v>184</v>
      </c>
      <c r="AL28" s="148" t="s">
        <v>74</v>
      </c>
      <c r="AM28" s="149" t="s">
        <v>79</v>
      </c>
      <c r="AN28" s="161"/>
      <c r="AO28" s="159" t="str">
        <f>IF(AN28="","",AN28/AN$60)</f>
        <v/>
      </c>
      <c r="AQ28" s="155" t="s">
        <v>184</v>
      </c>
      <c r="AR28" s="148" t="s">
        <v>74</v>
      </c>
      <c r="AS28" s="149" t="s">
        <v>79</v>
      </c>
      <c r="AT28" s="161"/>
      <c r="AU28" s="159" t="str">
        <f>IF(AT28="","",AT28/AT$61)</f>
        <v/>
      </c>
      <c r="BC28" s="155" t="s">
        <v>117</v>
      </c>
      <c r="BD28" s="235" t="s">
        <v>89</v>
      </c>
      <c r="BE28" s="236" t="s">
        <v>67</v>
      </c>
      <c r="BF28" s="145"/>
      <c r="BG28" s="25" t="str">
        <f t="shared" si="10"/>
        <v/>
      </c>
    </row>
    <row r="29" spans="1:59" s="2" customFormat="1" ht="15" customHeight="1" x14ac:dyDescent="0.2">
      <c r="A29" s="4" t="s">
        <v>116</v>
      </c>
      <c r="B29" s="5" t="s">
        <v>87</v>
      </c>
      <c r="C29" s="6" t="s">
        <v>88</v>
      </c>
      <c r="D29" s="6"/>
      <c r="E29" s="40" t="str">
        <f t="shared" si="11"/>
        <v/>
      </c>
      <c r="F29" s="40"/>
      <c r="G29" s="60" t="s">
        <v>119</v>
      </c>
      <c r="H29" s="5" t="s">
        <v>87</v>
      </c>
      <c r="I29" s="6" t="s">
        <v>88</v>
      </c>
      <c r="J29" s="60">
        <v>1</v>
      </c>
      <c r="K29" s="61">
        <f t="shared" ref="K29:K46" si="16">IF(J29="","",J29/J$46)</f>
        <v>3.5714285714285712E-2</v>
      </c>
      <c r="L29" s="61"/>
      <c r="M29" s="60" t="s">
        <v>119</v>
      </c>
      <c r="N29" s="5" t="s">
        <v>87</v>
      </c>
      <c r="O29" s="6" t="s">
        <v>88</v>
      </c>
      <c r="P29" s="60"/>
      <c r="Q29" s="61" t="str">
        <f t="shared" si="12"/>
        <v/>
      </c>
      <c r="R29" s="14"/>
      <c r="S29" s="60" t="s">
        <v>119</v>
      </c>
      <c r="T29" s="5" t="s">
        <v>87</v>
      </c>
      <c r="U29" s="6" t="s">
        <v>88</v>
      </c>
      <c r="V29" s="60">
        <v>1</v>
      </c>
      <c r="W29" s="61">
        <f t="shared" si="13"/>
        <v>2.8571428571428571E-2</v>
      </c>
      <c r="X29" s="61"/>
      <c r="Y29" s="60" t="s">
        <v>119</v>
      </c>
      <c r="Z29" s="5" t="s">
        <v>87</v>
      </c>
      <c r="AA29" s="6" t="s">
        <v>88</v>
      </c>
      <c r="AB29" s="60"/>
      <c r="AC29" s="61" t="str">
        <f t="shared" si="14"/>
        <v/>
      </c>
      <c r="AD29" s="61"/>
      <c r="AE29" s="60" t="s">
        <v>119</v>
      </c>
      <c r="AF29" s="5" t="s">
        <v>87</v>
      </c>
      <c r="AG29" s="6" t="s">
        <v>88</v>
      </c>
      <c r="AH29" s="60"/>
      <c r="AI29" s="61" t="str">
        <f t="shared" si="15"/>
        <v/>
      </c>
      <c r="AJ29" s="149"/>
      <c r="AK29" s="155" t="s">
        <v>184</v>
      </c>
      <c r="AL29" s="148" t="s">
        <v>87</v>
      </c>
      <c r="AM29" s="149" t="s">
        <v>88</v>
      </c>
      <c r="AN29" s="169"/>
      <c r="AO29" s="159" t="str">
        <f>IF(AN29="","",AN29/AN$60)</f>
        <v/>
      </c>
      <c r="AQ29" s="155" t="s">
        <v>184</v>
      </c>
      <c r="AR29" s="148" t="s">
        <v>87</v>
      </c>
      <c r="AS29" s="149" t="s">
        <v>88</v>
      </c>
      <c r="AT29" s="169"/>
      <c r="AU29" s="159" t="str">
        <f>IF(AT29="","",AT29/AT$61)</f>
        <v/>
      </c>
      <c r="BC29" s="155" t="s">
        <v>117</v>
      </c>
      <c r="BD29" s="235" t="s">
        <v>55</v>
      </c>
      <c r="BE29" s="236" t="s">
        <v>180</v>
      </c>
      <c r="BF29" s="145"/>
      <c r="BG29" s="25" t="str">
        <f t="shared" si="10"/>
        <v/>
      </c>
    </row>
    <row r="30" spans="1:59" s="2" customFormat="1" ht="15" customHeight="1" x14ac:dyDescent="0.2">
      <c r="A30" s="4" t="s">
        <v>116</v>
      </c>
      <c r="B30" s="5" t="s">
        <v>76</v>
      </c>
      <c r="C30" s="6" t="s">
        <v>80</v>
      </c>
      <c r="D30" s="6">
        <v>6</v>
      </c>
      <c r="E30" s="40">
        <f t="shared" si="11"/>
        <v>0.16216216216216217</v>
      </c>
      <c r="F30" s="40"/>
      <c r="G30" s="60" t="s">
        <v>119</v>
      </c>
      <c r="H30" s="5" t="s">
        <v>76</v>
      </c>
      <c r="I30" s="6" t="s">
        <v>80</v>
      </c>
      <c r="J30" s="60"/>
      <c r="K30" s="61" t="str">
        <f t="shared" si="16"/>
        <v/>
      </c>
      <c r="L30" s="61"/>
      <c r="M30" s="60" t="s">
        <v>119</v>
      </c>
      <c r="N30" s="5" t="s">
        <v>76</v>
      </c>
      <c r="O30" s="6" t="s">
        <v>80</v>
      </c>
      <c r="P30" s="60">
        <v>3</v>
      </c>
      <c r="Q30" s="61">
        <f t="shared" si="12"/>
        <v>0.16666666666666666</v>
      </c>
      <c r="R30" s="14"/>
      <c r="S30" s="60" t="s">
        <v>119</v>
      </c>
      <c r="T30" s="5" t="s">
        <v>76</v>
      </c>
      <c r="U30" s="6" t="s">
        <v>80</v>
      </c>
      <c r="V30" s="60">
        <v>10</v>
      </c>
      <c r="W30" s="61">
        <f t="shared" si="13"/>
        <v>0.2857142857142857</v>
      </c>
      <c r="X30" s="61"/>
      <c r="Y30" s="60" t="s">
        <v>119</v>
      </c>
      <c r="Z30" s="5" t="s">
        <v>76</v>
      </c>
      <c r="AA30" s="6" t="s">
        <v>80</v>
      </c>
      <c r="AB30" s="60">
        <v>4</v>
      </c>
      <c r="AC30" s="61">
        <f t="shared" si="14"/>
        <v>8.3333333333333329E-2</v>
      </c>
      <c r="AD30" s="61"/>
      <c r="AE30" s="60" t="s">
        <v>119</v>
      </c>
      <c r="AF30" s="5" t="s">
        <v>76</v>
      </c>
      <c r="AG30" s="6" t="s">
        <v>80</v>
      </c>
      <c r="AH30" s="60">
        <v>6</v>
      </c>
      <c r="AI30" s="61">
        <f t="shared" si="15"/>
        <v>0.46153846153846156</v>
      </c>
      <c r="AJ30" s="149"/>
      <c r="AK30" s="155" t="s">
        <v>184</v>
      </c>
      <c r="AL30" s="148" t="s">
        <v>76</v>
      </c>
      <c r="AM30" s="149" t="s">
        <v>80</v>
      </c>
      <c r="AN30" s="169">
        <v>23</v>
      </c>
      <c r="AO30" s="159">
        <f>IF(AN30="","",AN30/AN$47)</f>
        <v>0.41818181818181815</v>
      </c>
      <c r="AQ30" s="155" t="s">
        <v>184</v>
      </c>
      <c r="AR30" s="148" t="s">
        <v>76</v>
      </c>
      <c r="AS30" s="149" t="s">
        <v>80</v>
      </c>
      <c r="AT30" s="169">
        <v>8</v>
      </c>
      <c r="AU30" s="159">
        <f>IF(AT30="","",AT30/AT$47)</f>
        <v>0.4</v>
      </c>
      <c r="BC30" s="155" t="s">
        <v>117</v>
      </c>
      <c r="BD30" s="235" t="s">
        <v>181</v>
      </c>
      <c r="BE30" s="236" t="s">
        <v>162</v>
      </c>
      <c r="BF30" s="145"/>
      <c r="BG30" s="25" t="str">
        <f t="shared" si="10"/>
        <v/>
      </c>
    </row>
    <row r="31" spans="1:59" s="2" customFormat="1" ht="15" customHeight="1" x14ac:dyDescent="0.2">
      <c r="A31" s="4" t="s">
        <v>116</v>
      </c>
      <c r="B31" s="5" t="s">
        <v>74</v>
      </c>
      <c r="C31" s="6" t="s">
        <v>100</v>
      </c>
      <c r="D31" s="6"/>
      <c r="E31" s="40" t="str">
        <f t="shared" si="11"/>
        <v/>
      </c>
      <c r="F31" s="40"/>
      <c r="G31" s="60" t="s">
        <v>119</v>
      </c>
      <c r="H31" s="5" t="s">
        <v>74</v>
      </c>
      <c r="I31" s="6" t="s">
        <v>100</v>
      </c>
      <c r="J31" s="60"/>
      <c r="K31" s="61" t="str">
        <f t="shared" si="16"/>
        <v/>
      </c>
      <c r="L31" s="61"/>
      <c r="M31" s="60" t="s">
        <v>119</v>
      </c>
      <c r="N31" s="5" t="s">
        <v>74</v>
      </c>
      <c r="O31" s="6" t="s">
        <v>100</v>
      </c>
      <c r="P31" s="60"/>
      <c r="Q31" s="61" t="str">
        <f t="shared" si="12"/>
        <v/>
      </c>
      <c r="R31" s="14"/>
      <c r="S31" s="60" t="s">
        <v>119</v>
      </c>
      <c r="T31" s="5" t="s">
        <v>74</v>
      </c>
      <c r="U31" s="6" t="s">
        <v>100</v>
      </c>
      <c r="V31" s="60"/>
      <c r="W31" s="61" t="str">
        <f t="shared" si="13"/>
        <v/>
      </c>
      <c r="X31" s="61"/>
      <c r="Y31" s="60" t="s">
        <v>119</v>
      </c>
      <c r="Z31" s="5" t="s">
        <v>74</v>
      </c>
      <c r="AA31" s="6" t="s">
        <v>100</v>
      </c>
      <c r="AB31" s="60"/>
      <c r="AC31" s="61" t="str">
        <f t="shared" si="14"/>
        <v/>
      </c>
      <c r="AD31" s="61"/>
      <c r="AE31" s="60" t="s">
        <v>119</v>
      </c>
      <c r="AF31" s="5" t="s">
        <v>74</v>
      </c>
      <c r="AG31" s="6" t="s">
        <v>100</v>
      </c>
      <c r="AH31" s="60"/>
      <c r="AI31" s="61" t="str">
        <f t="shared" si="15"/>
        <v/>
      </c>
      <c r="AJ31" s="149"/>
      <c r="AK31" s="155" t="s">
        <v>184</v>
      </c>
      <c r="AL31" s="148" t="s">
        <v>74</v>
      </c>
      <c r="AM31" s="149" t="s">
        <v>100</v>
      </c>
      <c r="AN31" s="169"/>
      <c r="AO31" s="159" t="str">
        <f>IF(AN31="","",AN31/AN$60)</f>
        <v/>
      </c>
      <c r="AQ31" s="155" t="s">
        <v>184</v>
      </c>
      <c r="AR31" s="148" t="s">
        <v>74</v>
      </c>
      <c r="AS31" s="149" t="s">
        <v>100</v>
      </c>
      <c r="AT31" s="169"/>
      <c r="AU31" s="159" t="str">
        <f>IF(AT31="","",AT31/AT$61)</f>
        <v/>
      </c>
      <c r="BC31" s="155" t="s">
        <v>117</v>
      </c>
      <c r="BD31" s="235" t="s">
        <v>182</v>
      </c>
      <c r="BE31" s="236" t="s">
        <v>60</v>
      </c>
      <c r="BF31" s="145"/>
      <c r="BG31" s="25" t="str">
        <f t="shared" si="10"/>
        <v/>
      </c>
    </row>
    <row r="32" spans="1:59" s="2" customFormat="1" ht="15" customHeight="1" x14ac:dyDescent="0.2">
      <c r="A32" s="4" t="s">
        <v>116</v>
      </c>
      <c r="B32" s="5" t="s">
        <v>89</v>
      </c>
      <c r="C32" s="6" t="s">
        <v>90</v>
      </c>
      <c r="D32" s="6"/>
      <c r="E32" s="40" t="str">
        <f t="shared" si="11"/>
        <v/>
      </c>
      <c r="F32" s="40"/>
      <c r="G32" s="60" t="s">
        <v>119</v>
      </c>
      <c r="H32" s="5" t="s">
        <v>89</v>
      </c>
      <c r="I32" s="6" t="s">
        <v>90</v>
      </c>
      <c r="J32" s="60">
        <v>2</v>
      </c>
      <c r="K32" s="61">
        <f t="shared" si="16"/>
        <v>7.1428571428571425E-2</v>
      </c>
      <c r="L32" s="61"/>
      <c r="M32" s="60" t="s">
        <v>119</v>
      </c>
      <c r="N32" s="5" t="s">
        <v>89</v>
      </c>
      <c r="O32" s="6" t="s">
        <v>90</v>
      </c>
      <c r="P32" s="60">
        <v>1</v>
      </c>
      <c r="Q32" s="61">
        <f t="shared" si="12"/>
        <v>5.5555555555555552E-2</v>
      </c>
      <c r="R32" s="14"/>
      <c r="S32" s="60" t="s">
        <v>119</v>
      </c>
      <c r="T32" s="5" t="s">
        <v>89</v>
      </c>
      <c r="U32" s="6" t="s">
        <v>14</v>
      </c>
      <c r="V32" s="60">
        <v>3</v>
      </c>
      <c r="W32" s="61">
        <f t="shared" si="13"/>
        <v>8.5714285714285715E-2</v>
      </c>
      <c r="X32" s="61"/>
      <c r="Y32" s="60" t="s">
        <v>119</v>
      </c>
      <c r="Z32" s="5" t="s">
        <v>89</v>
      </c>
      <c r="AA32" s="6" t="s">
        <v>14</v>
      </c>
      <c r="AB32" s="60">
        <v>5</v>
      </c>
      <c r="AC32" s="61">
        <f t="shared" si="14"/>
        <v>0.10416666666666667</v>
      </c>
      <c r="AD32" s="61"/>
      <c r="AE32" s="60" t="s">
        <v>119</v>
      </c>
      <c r="AF32" s="5" t="s">
        <v>89</v>
      </c>
      <c r="AG32" s="6" t="s">
        <v>14</v>
      </c>
      <c r="AH32" s="60">
        <v>4</v>
      </c>
      <c r="AI32" s="61">
        <f t="shared" si="15"/>
        <v>0.30769230769230771</v>
      </c>
      <c r="AJ32" s="149"/>
      <c r="AK32" s="155" t="s">
        <v>184</v>
      </c>
      <c r="AL32" s="148" t="s">
        <v>89</v>
      </c>
      <c r="AM32" s="149" t="s">
        <v>14</v>
      </c>
      <c r="AN32" s="169">
        <v>9</v>
      </c>
      <c r="AO32" s="159">
        <f>IF(AN32="","",AN32/AN$47)</f>
        <v>0.16363636363636364</v>
      </c>
      <c r="AQ32" s="155" t="s">
        <v>184</v>
      </c>
      <c r="AR32" s="148" t="s">
        <v>89</v>
      </c>
      <c r="AS32" s="149" t="s">
        <v>14</v>
      </c>
      <c r="AT32" s="169">
        <v>7</v>
      </c>
      <c r="AU32" s="159">
        <f>IF(AT32="","",AT32/AT$47)</f>
        <v>0.35</v>
      </c>
      <c r="BC32" s="155" t="s">
        <v>117</v>
      </c>
      <c r="BD32" s="237" t="s">
        <v>74</v>
      </c>
      <c r="BE32" s="236" t="s">
        <v>129</v>
      </c>
      <c r="BF32" s="145"/>
      <c r="BG32" s="25" t="str">
        <f t="shared" si="10"/>
        <v/>
      </c>
    </row>
    <row r="33" spans="1:59" s="2" customFormat="1" ht="15" customHeight="1" x14ac:dyDescent="0.2">
      <c r="A33" s="4" t="s">
        <v>116</v>
      </c>
      <c r="B33" s="5" t="s">
        <v>91</v>
      </c>
      <c r="C33" s="6" t="s">
        <v>81</v>
      </c>
      <c r="D33" s="6"/>
      <c r="E33" s="40" t="str">
        <f t="shared" si="11"/>
        <v/>
      </c>
      <c r="F33" s="57"/>
      <c r="G33" s="60" t="s">
        <v>119</v>
      </c>
      <c r="H33" s="5" t="s">
        <v>91</v>
      </c>
      <c r="I33" s="6" t="s">
        <v>81</v>
      </c>
      <c r="J33" s="60"/>
      <c r="K33" s="61" t="str">
        <f t="shared" si="16"/>
        <v/>
      </c>
      <c r="L33" s="61"/>
      <c r="M33" s="60" t="s">
        <v>119</v>
      </c>
      <c r="N33" s="5" t="s">
        <v>91</v>
      </c>
      <c r="O33" s="6" t="s">
        <v>81</v>
      </c>
      <c r="P33" s="60"/>
      <c r="Q33" s="61" t="str">
        <f t="shared" si="12"/>
        <v/>
      </c>
      <c r="R33" s="16"/>
      <c r="S33" s="60" t="s">
        <v>119</v>
      </c>
      <c r="T33" s="5" t="s">
        <v>91</v>
      </c>
      <c r="U33" s="6" t="s">
        <v>81</v>
      </c>
      <c r="V33" s="60"/>
      <c r="W33" s="61" t="str">
        <f t="shared" si="13"/>
        <v/>
      </c>
      <c r="X33" s="61"/>
      <c r="Y33" s="60" t="s">
        <v>119</v>
      </c>
      <c r="Z33" s="5" t="s">
        <v>91</v>
      </c>
      <c r="AA33" s="6" t="s">
        <v>81</v>
      </c>
      <c r="AB33" s="60"/>
      <c r="AC33" s="61" t="str">
        <f t="shared" si="14"/>
        <v/>
      </c>
      <c r="AD33" s="61"/>
      <c r="AE33" s="60" t="s">
        <v>119</v>
      </c>
      <c r="AF33" s="5" t="s">
        <v>91</v>
      </c>
      <c r="AG33" s="6" t="s">
        <v>81</v>
      </c>
      <c r="AH33" s="60"/>
      <c r="AI33" s="61" t="str">
        <f t="shared" si="15"/>
        <v/>
      </c>
      <c r="AJ33" s="149"/>
      <c r="AK33" s="155" t="s">
        <v>184</v>
      </c>
      <c r="AL33" s="148" t="s">
        <v>91</v>
      </c>
      <c r="AM33" s="149" t="s">
        <v>81</v>
      </c>
      <c r="AN33" s="169">
        <v>3</v>
      </c>
      <c r="AO33" s="159">
        <f>IF(AN33="","",AN33/AN$47)</f>
        <v>5.4545454545454543E-2</v>
      </c>
      <c r="AQ33" s="155" t="s">
        <v>184</v>
      </c>
      <c r="AR33" s="148" t="s">
        <v>91</v>
      </c>
      <c r="AS33" s="149" t="s">
        <v>81</v>
      </c>
      <c r="AT33" s="169"/>
      <c r="AU33" s="159" t="str">
        <f>IF(AT33="","",AT33/AT$61)</f>
        <v/>
      </c>
      <c r="BC33" s="155" t="s">
        <v>117</v>
      </c>
      <c r="BD33" s="235" t="s">
        <v>109</v>
      </c>
      <c r="BE33" s="236" t="s">
        <v>123</v>
      </c>
      <c r="BF33" s="145"/>
      <c r="BG33" s="25" t="str">
        <f t="shared" si="10"/>
        <v/>
      </c>
    </row>
    <row r="34" spans="1:59" s="2" customFormat="1" ht="15" customHeight="1" x14ac:dyDescent="0.2">
      <c r="A34" s="4" t="s">
        <v>116</v>
      </c>
      <c r="B34" s="5" t="s">
        <v>92</v>
      </c>
      <c r="C34" s="6" t="s">
        <v>93</v>
      </c>
      <c r="D34" s="6"/>
      <c r="E34" s="40" t="str">
        <f t="shared" si="11"/>
        <v/>
      </c>
      <c r="F34" s="57"/>
      <c r="G34" s="60" t="s">
        <v>119</v>
      </c>
      <c r="H34" s="5" t="s">
        <v>92</v>
      </c>
      <c r="I34" s="6" t="s">
        <v>93</v>
      </c>
      <c r="J34" s="60">
        <v>1</v>
      </c>
      <c r="K34" s="61">
        <f t="shared" si="16"/>
        <v>3.5714285714285712E-2</v>
      </c>
      <c r="L34" s="61"/>
      <c r="M34" s="60" t="s">
        <v>119</v>
      </c>
      <c r="N34" s="5" t="s">
        <v>92</v>
      </c>
      <c r="O34" s="6" t="s">
        <v>93</v>
      </c>
      <c r="P34" s="60"/>
      <c r="Q34" s="61" t="str">
        <f t="shared" si="12"/>
        <v/>
      </c>
      <c r="R34" s="16"/>
      <c r="S34" s="60" t="s">
        <v>119</v>
      </c>
      <c r="T34" s="5" t="s">
        <v>92</v>
      </c>
      <c r="U34" s="6" t="s">
        <v>93</v>
      </c>
      <c r="V34" s="60">
        <v>1</v>
      </c>
      <c r="W34" s="61">
        <f t="shared" si="13"/>
        <v>2.8571428571428571E-2</v>
      </c>
      <c r="X34" s="61"/>
      <c r="Y34" s="60" t="s">
        <v>119</v>
      </c>
      <c r="Z34" s="5" t="s">
        <v>92</v>
      </c>
      <c r="AA34" s="6" t="s">
        <v>93</v>
      </c>
      <c r="AB34" s="60">
        <v>2</v>
      </c>
      <c r="AC34" s="61">
        <f t="shared" si="14"/>
        <v>4.1666666666666664E-2</v>
      </c>
      <c r="AD34" s="61"/>
      <c r="AE34" s="60" t="s">
        <v>119</v>
      </c>
      <c r="AF34" s="5" t="s">
        <v>92</v>
      </c>
      <c r="AG34" s="6" t="s">
        <v>93</v>
      </c>
      <c r="AH34" s="60"/>
      <c r="AI34" s="61" t="str">
        <f t="shared" si="15"/>
        <v/>
      </c>
      <c r="AJ34" s="149"/>
      <c r="AK34" s="155" t="s">
        <v>184</v>
      </c>
      <c r="AL34" s="148" t="s">
        <v>92</v>
      </c>
      <c r="AM34" s="149" t="s">
        <v>93</v>
      </c>
      <c r="AN34" s="169">
        <v>1</v>
      </c>
      <c r="AO34" s="159">
        <f>IF(AN34="","",AN34/AN$47)</f>
        <v>1.8181818181818181E-2</v>
      </c>
      <c r="AQ34" s="155" t="s">
        <v>184</v>
      </c>
      <c r="AR34" s="148" t="s">
        <v>92</v>
      </c>
      <c r="AS34" s="149" t="s">
        <v>93</v>
      </c>
      <c r="AT34" s="169">
        <v>1</v>
      </c>
      <c r="AU34" s="159">
        <f>IF(AT34="","",AT34/AT$47)</f>
        <v>0.05</v>
      </c>
      <c r="BC34" s="155" t="s">
        <v>117</v>
      </c>
      <c r="BD34" s="235" t="s">
        <v>77</v>
      </c>
      <c r="BE34" s="236" t="s">
        <v>124</v>
      </c>
      <c r="BF34" s="145"/>
      <c r="BG34" s="25" t="str">
        <f t="shared" si="10"/>
        <v/>
      </c>
    </row>
    <row r="35" spans="1:59" s="2" customFormat="1" ht="15" customHeight="1" x14ac:dyDescent="0.2">
      <c r="A35" s="4" t="s">
        <v>116</v>
      </c>
      <c r="B35" s="5" t="s">
        <v>95</v>
      </c>
      <c r="C35" s="6" t="s">
        <v>96</v>
      </c>
      <c r="D35" s="6"/>
      <c r="E35" s="57" t="str">
        <f t="shared" si="11"/>
        <v/>
      </c>
      <c r="F35" s="57"/>
      <c r="G35" s="60" t="s">
        <v>119</v>
      </c>
      <c r="H35" s="5" t="s">
        <v>95</v>
      </c>
      <c r="I35" s="6" t="s">
        <v>96</v>
      </c>
      <c r="J35" s="60"/>
      <c r="K35" s="61" t="str">
        <f t="shared" si="16"/>
        <v/>
      </c>
      <c r="L35" s="61"/>
      <c r="M35" s="60" t="s">
        <v>119</v>
      </c>
      <c r="N35" s="5" t="s">
        <v>95</v>
      </c>
      <c r="O35" s="6" t="s">
        <v>96</v>
      </c>
      <c r="P35" s="60"/>
      <c r="Q35" s="61" t="str">
        <f t="shared" si="12"/>
        <v/>
      </c>
      <c r="R35" s="16"/>
      <c r="S35" s="60" t="s">
        <v>119</v>
      </c>
      <c r="T35" s="5" t="s">
        <v>95</v>
      </c>
      <c r="U35" s="6" t="s">
        <v>96</v>
      </c>
      <c r="V35" s="60"/>
      <c r="W35" s="61" t="str">
        <f t="shared" si="13"/>
        <v/>
      </c>
      <c r="X35" s="61"/>
      <c r="Y35" s="60" t="s">
        <v>119</v>
      </c>
      <c r="Z35" s="5" t="s">
        <v>95</v>
      </c>
      <c r="AA35" s="6" t="s">
        <v>96</v>
      </c>
      <c r="AB35" s="60"/>
      <c r="AC35" s="61" t="str">
        <f t="shared" si="14"/>
        <v/>
      </c>
      <c r="AD35" s="61"/>
      <c r="AE35" s="60" t="s">
        <v>119</v>
      </c>
      <c r="AF35" s="5" t="s">
        <v>95</v>
      </c>
      <c r="AG35" s="6" t="s">
        <v>96</v>
      </c>
      <c r="AH35" s="60"/>
      <c r="AI35" s="61" t="str">
        <f t="shared" si="15"/>
        <v/>
      </c>
      <c r="AJ35" s="149"/>
      <c r="AK35" s="155" t="s">
        <v>184</v>
      </c>
      <c r="AL35" s="148" t="s">
        <v>95</v>
      </c>
      <c r="AM35" s="149" t="s">
        <v>96</v>
      </c>
      <c r="AN35" s="169"/>
      <c r="AO35" s="159" t="str">
        <f>IF(AN35="","",AN35/AN$47)</f>
        <v/>
      </c>
      <c r="AQ35" s="155" t="s">
        <v>184</v>
      </c>
      <c r="AR35" s="148" t="s">
        <v>95</v>
      </c>
      <c r="AS35" s="149" t="s">
        <v>96</v>
      </c>
      <c r="AT35" s="169"/>
      <c r="AU35" s="159" t="str">
        <f>IF(AT35="","",AT35/AT$61)</f>
        <v/>
      </c>
      <c r="BC35" s="155" t="s">
        <v>117</v>
      </c>
      <c r="BD35" s="235" t="s">
        <v>77</v>
      </c>
      <c r="BE35" s="236" t="s">
        <v>5</v>
      </c>
      <c r="BF35" s="145"/>
      <c r="BG35" s="25" t="str">
        <f t="shared" si="10"/>
        <v/>
      </c>
    </row>
    <row r="36" spans="1:59" s="2" customFormat="1" ht="15" customHeight="1" x14ac:dyDescent="0.2">
      <c r="A36" s="4" t="s">
        <v>116</v>
      </c>
      <c r="B36" s="5" t="s">
        <v>99</v>
      </c>
      <c r="C36" s="6" t="s">
        <v>84</v>
      </c>
      <c r="D36" s="6"/>
      <c r="E36" s="57" t="str">
        <f t="shared" si="11"/>
        <v/>
      </c>
      <c r="F36" s="57"/>
      <c r="G36" s="60" t="s">
        <v>119</v>
      </c>
      <c r="H36" s="5" t="s">
        <v>99</v>
      </c>
      <c r="I36" s="6" t="s">
        <v>84</v>
      </c>
      <c r="J36" s="60">
        <v>21</v>
      </c>
      <c r="K36" s="61">
        <f t="shared" si="16"/>
        <v>0.75</v>
      </c>
      <c r="L36" s="61"/>
      <c r="M36" s="60" t="s">
        <v>119</v>
      </c>
      <c r="N36" s="5" t="s">
        <v>99</v>
      </c>
      <c r="O36" s="6" t="s">
        <v>84</v>
      </c>
      <c r="P36" s="60">
        <v>6</v>
      </c>
      <c r="Q36" s="61">
        <f t="shared" si="12"/>
        <v>0.33333333333333331</v>
      </c>
      <c r="R36" s="16"/>
      <c r="S36" s="60" t="s">
        <v>119</v>
      </c>
      <c r="T36" s="5" t="s">
        <v>99</v>
      </c>
      <c r="U36" s="6" t="s">
        <v>84</v>
      </c>
      <c r="V36" s="60"/>
      <c r="W36" s="61" t="str">
        <f t="shared" si="13"/>
        <v/>
      </c>
      <c r="X36" s="61"/>
      <c r="Y36" s="60" t="s">
        <v>119</v>
      </c>
      <c r="Z36" s="5" t="s">
        <v>99</v>
      </c>
      <c r="AA36" s="6" t="s">
        <v>6</v>
      </c>
      <c r="AB36" s="60">
        <v>16</v>
      </c>
      <c r="AC36" s="61">
        <f t="shared" si="14"/>
        <v>0.33333333333333331</v>
      </c>
      <c r="AD36" s="61"/>
      <c r="AE36" s="60" t="s">
        <v>119</v>
      </c>
      <c r="AF36" s="5" t="s">
        <v>99</v>
      </c>
      <c r="AG36" s="6" t="s">
        <v>84</v>
      </c>
      <c r="AH36" s="60">
        <v>2</v>
      </c>
      <c r="AI36" s="61">
        <f t="shared" si="15"/>
        <v>0.15384615384615385</v>
      </c>
      <c r="AJ36" s="149"/>
      <c r="AK36" s="155" t="s">
        <v>184</v>
      </c>
      <c r="AL36" s="148" t="s">
        <v>99</v>
      </c>
      <c r="AM36" s="149" t="s">
        <v>84</v>
      </c>
      <c r="AN36" s="169">
        <v>14</v>
      </c>
      <c r="AO36" s="159">
        <f>IF(AN36="","",AN36/AN$47)</f>
        <v>0.25454545454545452</v>
      </c>
      <c r="AQ36" s="155" t="s">
        <v>184</v>
      </c>
      <c r="AR36" s="148" t="s">
        <v>99</v>
      </c>
      <c r="AS36" s="149" t="s">
        <v>84</v>
      </c>
      <c r="AT36" s="169"/>
      <c r="AU36" s="159" t="str">
        <f>IF(AT36="","",AT36/AT$61)</f>
        <v/>
      </c>
      <c r="BC36" s="155" t="s">
        <v>117</v>
      </c>
      <c r="BD36" s="235" t="s">
        <v>74</v>
      </c>
      <c r="BE36" s="236" t="s">
        <v>44</v>
      </c>
      <c r="BF36" s="145"/>
      <c r="BG36" s="25" t="str">
        <f t="shared" si="10"/>
        <v/>
      </c>
    </row>
    <row r="37" spans="1:59" s="2" customFormat="1" ht="15" customHeight="1" x14ac:dyDescent="0.2">
      <c r="A37" s="4" t="s">
        <v>116</v>
      </c>
      <c r="B37" s="5" t="s">
        <v>101</v>
      </c>
      <c r="C37" s="6" t="s">
        <v>102</v>
      </c>
      <c r="D37" s="6"/>
      <c r="E37" s="57" t="str">
        <f t="shared" si="11"/>
        <v/>
      </c>
      <c r="F37" s="57"/>
      <c r="G37" s="60" t="s">
        <v>119</v>
      </c>
      <c r="H37" s="5" t="s">
        <v>101</v>
      </c>
      <c r="I37" s="6" t="s">
        <v>102</v>
      </c>
      <c r="J37" s="60"/>
      <c r="K37" s="61" t="str">
        <f t="shared" si="16"/>
        <v/>
      </c>
      <c r="L37" s="61"/>
      <c r="M37" s="60" t="s">
        <v>119</v>
      </c>
      <c r="N37" s="5" t="s">
        <v>101</v>
      </c>
      <c r="O37" s="6" t="s">
        <v>102</v>
      </c>
      <c r="P37" s="60"/>
      <c r="Q37" s="61" t="str">
        <f t="shared" si="12"/>
        <v/>
      </c>
      <c r="R37" s="16"/>
      <c r="S37" s="60" t="s">
        <v>119</v>
      </c>
      <c r="T37" s="5" t="s">
        <v>101</v>
      </c>
      <c r="U37" s="6" t="s">
        <v>102</v>
      </c>
      <c r="V37" s="60"/>
      <c r="W37" s="61" t="str">
        <f t="shared" si="13"/>
        <v/>
      </c>
      <c r="X37" s="61"/>
      <c r="Y37" s="60" t="s">
        <v>119</v>
      </c>
      <c r="Z37" s="5" t="s">
        <v>101</v>
      </c>
      <c r="AA37" s="6" t="s">
        <v>102</v>
      </c>
      <c r="AB37" s="60"/>
      <c r="AC37" s="61" t="str">
        <f t="shared" si="14"/>
        <v/>
      </c>
      <c r="AD37" s="61"/>
      <c r="AE37" s="60" t="s">
        <v>119</v>
      </c>
      <c r="AF37" s="5" t="s">
        <v>101</v>
      </c>
      <c r="AG37" s="6" t="s">
        <v>102</v>
      </c>
      <c r="AH37" s="60"/>
      <c r="AI37" s="61" t="str">
        <f t="shared" si="15"/>
        <v/>
      </c>
      <c r="AJ37" s="149"/>
      <c r="AK37" s="155" t="s">
        <v>184</v>
      </c>
      <c r="AL37" s="148" t="s">
        <v>182</v>
      </c>
      <c r="AM37" s="149" t="s">
        <v>102</v>
      </c>
      <c r="AN37" s="169"/>
      <c r="AO37" s="159" t="str">
        <f>IF(AN37="","",AN37/AN$60)</f>
        <v/>
      </c>
      <c r="AQ37" s="155" t="s">
        <v>184</v>
      </c>
      <c r="AR37" s="148" t="s">
        <v>182</v>
      </c>
      <c r="AS37" s="149" t="s">
        <v>102</v>
      </c>
      <c r="AT37" s="169"/>
      <c r="AU37" s="159" t="str">
        <f>IF(AT37="","",AT37/AT$61)</f>
        <v/>
      </c>
      <c r="BC37" s="155" t="s">
        <v>117</v>
      </c>
      <c r="BD37" s="155" t="s">
        <v>120</v>
      </c>
      <c r="BE37" s="236" t="s">
        <v>185</v>
      </c>
      <c r="BF37" s="145"/>
      <c r="BG37" s="25" t="str">
        <f t="shared" si="10"/>
        <v/>
      </c>
    </row>
    <row r="38" spans="1:59" s="2" customFormat="1" ht="15" customHeight="1" x14ac:dyDescent="0.2">
      <c r="A38" s="4" t="s">
        <v>116</v>
      </c>
      <c r="B38" s="5" t="s">
        <v>75</v>
      </c>
      <c r="C38" s="6" t="s">
        <v>78</v>
      </c>
      <c r="D38" s="6"/>
      <c r="E38" s="57" t="str">
        <f t="shared" si="11"/>
        <v/>
      </c>
      <c r="F38" s="57"/>
      <c r="G38" s="60" t="s">
        <v>119</v>
      </c>
      <c r="H38" s="5" t="s">
        <v>75</v>
      </c>
      <c r="I38" s="6" t="s">
        <v>78</v>
      </c>
      <c r="J38" s="60"/>
      <c r="K38" s="61" t="str">
        <f t="shared" si="16"/>
        <v/>
      </c>
      <c r="L38" s="61"/>
      <c r="M38" s="60" t="s">
        <v>119</v>
      </c>
      <c r="N38" s="5" t="s">
        <v>75</v>
      </c>
      <c r="O38" s="6" t="s">
        <v>78</v>
      </c>
      <c r="P38" s="60"/>
      <c r="Q38" s="61" t="str">
        <f t="shared" si="12"/>
        <v/>
      </c>
      <c r="R38" s="16"/>
      <c r="S38" s="60" t="s">
        <v>119</v>
      </c>
      <c r="T38" s="5" t="s">
        <v>74</v>
      </c>
      <c r="U38" s="6" t="s">
        <v>66</v>
      </c>
      <c r="V38" s="60">
        <v>5</v>
      </c>
      <c r="W38" s="61">
        <f t="shared" si="13"/>
        <v>0.14285714285714285</v>
      </c>
      <c r="X38" s="61"/>
      <c r="Y38" s="60" t="s">
        <v>119</v>
      </c>
      <c r="Z38" s="5" t="s">
        <v>74</v>
      </c>
      <c r="AA38" s="6" t="s">
        <v>66</v>
      </c>
      <c r="AB38" s="60">
        <v>8</v>
      </c>
      <c r="AC38" s="61">
        <f t="shared" si="14"/>
        <v>0.16666666666666666</v>
      </c>
      <c r="AD38" s="61"/>
      <c r="AE38" s="60" t="s">
        <v>119</v>
      </c>
      <c r="AF38" s="5" t="s">
        <v>74</v>
      </c>
      <c r="AG38" s="6" t="s">
        <v>66</v>
      </c>
      <c r="AH38" s="60"/>
      <c r="AI38" s="61" t="str">
        <f t="shared" si="15"/>
        <v/>
      </c>
      <c r="AJ38" s="149"/>
      <c r="AK38" s="155" t="s">
        <v>184</v>
      </c>
      <c r="AL38" s="148" t="s">
        <v>75</v>
      </c>
      <c r="AM38" s="149" t="s">
        <v>17</v>
      </c>
      <c r="AN38" s="169"/>
      <c r="AO38" s="159" t="str">
        <f>IF(AN38="","",AN38/AN$60)</f>
        <v/>
      </c>
      <c r="AQ38" s="155" t="s">
        <v>184</v>
      </c>
      <c r="AR38" s="148" t="s">
        <v>75</v>
      </c>
      <c r="AS38" s="149" t="s">
        <v>17</v>
      </c>
      <c r="AT38" s="169"/>
      <c r="AU38" s="159" t="str">
        <f>IF(AT38="","",AT38/AT$61)</f>
        <v/>
      </c>
      <c r="BC38" s="155" t="s">
        <v>117</v>
      </c>
      <c r="BD38" s="155" t="s">
        <v>189</v>
      </c>
      <c r="BE38" s="236" t="s">
        <v>188</v>
      </c>
      <c r="BF38" s="145"/>
      <c r="BG38" s="25" t="str">
        <f t="shared" si="10"/>
        <v/>
      </c>
    </row>
    <row r="39" spans="1:59" s="2" customFormat="1" ht="15" customHeight="1" thickBot="1" x14ac:dyDescent="0.25">
      <c r="A39" s="4" t="s">
        <v>116</v>
      </c>
      <c r="B39" s="5" t="s">
        <v>77</v>
      </c>
      <c r="C39" s="6" t="s">
        <v>82</v>
      </c>
      <c r="D39" s="6"/>
      <c r="E39" s="57" t="str">
        <f t="shared" si="11"/>
        <v/>
      </c>
      <c r="F39" s="57"/>
      <c r="G39" s="60" t="s">
        <v>119</v>
      </c>
      <c r="H39" s="5" t="s">
        <v>77</v>
      </c>
      <c r="I39" s="6" t="s">
        <v>82</v>
      </c>
      <c r="J39" s="60">
        <v>1</v>
      </c>
      <c r="K39" s="61">
        <f t="shared" si="16"/>
        <v>3.5714285714285712E-2</v>
      </c>
      <c r="L39" s="61"/>
      <c r="M39" s="60" t="s">
        <v>119</v>
      </c>
      <c r="N39" s="5" t="s">
        <v>77</v>
      </c>
      <c r="O39" s="6" t="s">
        <v>82</v>
      </c>
      <c r="P39" s="60">
        <v>1</v>
      </c>
      <c r="Q39" s="61">
        <f t="shared" si="12"/>
        <v>5.5555555555555552E-2</v>
      </c>
      <c r="R39" s="16"/>
      <c r="S39" s="60" t="s">
        <v>119</v>
      </c>
      <c r="T39" s="5" t="s">
        <v>75</v>
      </c>
      <c r="U39" s="6" t="s">
        <v>78</v>
      </c>
      <c r="V39" s="60"/>
      <c r="W39" s="61" t="str">
        <f t="shared" si="13"/>
        <v/>
      </c>
      <c r="X39" s="61"/>
      <c r="Y39" s="60" t="s">
        <v>119</v>
      </c>
      <c r="Z39" s="5" t="s">
        <v>75</v>
      </c>
      <c r="AA39" s="6" t="s">
        <v>78</v>
      </c>
      <c r="AB39" s="60"/>
      <c r="AC39" s="61" t="str">
        <f t="shared" si="14"/>
        <v/>
      </c>
      <c r="AD39" s="61"/>
      <c r="AE39" s="60" t="s">
        <v>119</v>
      </c>
      <c r="AF39" s="5" t="s">
        <v>75</v>
      </c>
      <c r="AG39" s="6" t="s">
        <v>78</v>
      </c>
      <c r="AH39" s="60"/>
      <c r="AI39" s="61" t="str">
        <f t="shared" si="15"/>
        <v/>
      </c>
      <c r="AJ39" s="149"/>
      <c r="AK39" s="155" t="s">
        <v>184</v>
      </c>
      <c r="AL39" s="148" t="s">
        <v>77</v>
      </c>
      <c r="AM39" s="149" t="s">
        <v>82</v>
      </c>
      <c r="AN39" s="169"/>
      <c r="AO39" s="159" t="str">
        <f>IF(AN39="","",AN39/AN$60)</f>
        <v/>
      </c>
      <c r="AQ39" s="155" t="s">
        <v>184</v>
      </c>
      <c r="AR39" s="148" t="s">
        <v>77</v>
      </c>
      <c r="AS39" s="149" t="s">
        <v>82</v>
      </c>
      <c r="AT39" s="169"/>
      <c r="AU39" s="159" t="str">
        <f>IF(AT39="","",AT39/AT$61)</f>
        <v/>
      </c>
      <c r="BC39" s="155" t="s">
        <v>117</v>
      </c>
      <c r="BD39" s="154" t="s">
        <v>187</v>
      </c>
      <c r="BE39" s="150" t="s">
        <v>186</v>
      </c>
      <c r="BF39" s="145"/>
      <c r="BG39" s="25" t="str">
        <f t="shared" si="10"/>
        <v/>
      </c>
    </row>
    <row r="40" spans="1:59" s="2" customFormat="1" ht="15" customHeight="1" x14ac:dyDescent="0.2">
      <c r="A40" s="4" t="s">
        <v>116</v>
      </c>
      <c r="B40" s="5" t="s">
        <v>107</v>
      </c>
      <c r="C40" s="6" t="s">
        <v>108</v>
      </c>
      <c r="D40" s="6">
        <v>1</v>
      </c>
      <c r="E40" s="57">
        <f t="shared" si="11"/>
        <v>2.7027027027027029E-2</v>
      </c>
      <c r="F40" s="57"/>
      <c r="G40" s="60" t="s">
        <v>119</v>
      </c>
      <c r="H40" s="5" t="s">
        <v>107</v>
      </c>
      <c r="I40" s="6" t="s">
        <v>108</v>
      </c>
      <c r="J40" s="60"/>
      <c r="K40" s="61" t="str">
        <f t="shared" si="16"/>
        <v/>
      </c>
      <c r="L40" s="61"/>
      <c r="M40" s="60" t="s">
        <v>119</v>
      </c>
      <c r="N40" s="5" t="s">
        <v>107</v>
      </c>
      <c r="O40" s="6" t="s">
        <v>108</v>
      </c>
      <c r="P40" s="60"/>
      <c r="Q40" s="61" t="str">
        <f t="shared" si="12"/>
        <v/>
      </c>
      <c r="R40" s="16"/>
      <c r="S40" s="60" t="s">
        <v>119</v>
      </c>
      <c r="T40" s="5" t="s">
        <v>77</v>
      </c>
      <c r="U40" s="6" t="s">
        <v>82</v>
      </c>
      <c r="V40" s="60"/>
      <c r="W40" s="61" t="str">
        <f t="shared" si="13"/>
        <v/>
      </c>
      <c r="X40" s="61"/>
      <c r="Y40" s="60" t="s">
        <v>119</v>
      </c>
      <c r="Z40" s="5" t="s">
        <v>77</v>
      </c>
      <c r="AA40" s="6" t="s">
        <v>82</v>
      </c>
      <c r="AB40" s="60"/>
      <c r="AC40" s="61" t="str">
        <f t="shared" si="14"/>
        <v/>
      </c>
      <c r="AD40" s="61"/>
      <c r="AE40" s="60" t="s">
        <v>119</v>
      </c>
      <c r="AF40" s="5" t="s">
        <v>77</v>
      </c>
      <c r="AG40" s="6" t="s">
        <v>82</v>
      </c>
      <c r="AH40" s="60"/>
      <c r="AI40" s="61" t="str">
        <f t="shared" si="15"/>
        <v/>
      </c>
      <c r="AJ40" s="149"/>
      <c r="AK40" s="155" t="s">
        <v>184</v>
      </c>
      <c r="AL40" s="148" t="s">
        <v>107</v>
      </c>
      <c r="AM40" s="149" t="s">
        <v>115</v>
      </c>
      <c r="AN40" s="169">
        <v>2</v>
      </c>
      <c r="AO40" s="159">
        <f>IF(AN40="","",AN40/AN$47)</f>
        <v>3.6363636363636362E-2</v>
      </c>
      <c r="AQ40" s="155" t="s">
        <v>184</v>
      </c>
      <c r="AR40" s="148" t="s">
        <v>107</v>
      </c>
      <c r="AS40" s="149" t="s">
        <v>108</v>
      </c>
      <c r="AT40" s="169">
        <v>2</v>
      </c>
      <c r="AU40" s="159">
        <f>IF(AT40="","",AT40/AT$47)</f>
        <v>0.1</v>
      </c>
      <c r="BC40" s="155"/>
      <c r="BD40" s="145"/>
      <c r="BE40" s="236" t="s">
        <v>183</v>
      </c>
      <c r="BF40" s="145">
        <f>SUM(BF5:BF39)</f>
        <v>101</v>
      </c>
      <c r="BG40" s="145"/>
    </row>
    <row r="41" spans="1:59" s="2" customFormat="1" ht="15" customHeight="1" x14ac:dyDescent="0.2">
      <c r="A41" s="4" t="s">
        <v>116</v>
      </c>
      <c r="B41" s="5" t="s">
        <v>109</v>
      </c>
      <c r="C41" s="6" t="s">
        <v>110</v>
      </c>
      <c r="D41" s="6"/>
      <c r="E41" s="57" t="str">
        <f t="shared" si="11"/>
        <v/>
      </c>
      <c r="F41" s="57"/>
      <c r="G41" s="60" t="s">
        <v>119</v>
      </c>
      <c r="H41" s="5" t="s">
        <v>109</v>
      </c>
      <c r="I41" s="6" t="s">
        <v>110</v>
      </c>
      <c r="J41" s="60"/>
      <c r="K41" s="61" t="str">
        <f t="shared" si="16"/>
        <v/>
      </c>
      <c r="L41" s="61"/>
      <c r="M41" s="60" t="s">
        <v>119</v>
      </c>
      <c r="N41" s="5" t="s">
        <v>109</v>
      </c>
      <c r="O41" s="6" t="s">
        <v>110</v>
      </c>
      <c r="P41" s="60"/>
      <c r="Q41" s="61" t="str">
        <f t="shared" si="12"/>
        <v/>
      </c>
      <c r="R41" s="16"/>
      <c r="S41" s="60" t="s">
        <v>119</v>
      </c>
      <c r="T41" s="5" t="s">
        <v>107</v>
      </c>
      <c r="U41" s="6" t="s">
        <v>108</v>
      </c>
      <c r="V41" s="60"/>
      <c r="W41" s="61" t="str">
        <f t="shared" si="13"/>
        <v/>
      </c>
      <c r="X41" s="61"/>
      <c r="Y41" s="60" t="s">
        <v>119</v>
      </c>
      <c r="Z41" s="5" t="s">
        <v>107</v>
      </c>
      <c r="AA41" s="6" t="s">
        <v>108</v>
      </c>
      <c r="AB41" s="60"/>
      <c r="AC41" s="61" t="str">
        <f t="shared" si="14"/>
        <v/>
      </c>
      <c r="AD41" s="61"/>
      <c r="AE41" s="60" t="s">
        <v>119</v>
      </c>
      <c r="AF41" s="5" t="s">
        <v>107</v>
      </c>
      <c r="AG41" s="6" t="s">
        <v>108</v>
      </c>
      <c r="AH41" s="60"/>
      <c r="AI41" s="61" t="str">
        <f t="shared" si="15"/>
        <v/>
      </c>
      <c r="AJ41" s="149"/>
      <c r="AK41" s="155" t="s">
        <v>184</v>
      </c>
      <c r="AL41" s="148" t="s">
        <v>107</v>
      </c>
      <c r="AM41" s="149" t="s">
        <v>108</v>
      </c>
      <c r="AN41" s="169">
        <v>1</v>
      </c>
      <c r="AO41" s="159">
        <f>IF(AN41="","",AN41/AN$47)</f>
        <v>1.8181818181818181E-2</v>
      </c>
      <c r="AQ41" s="155" t="s">
        <v>184</v>
      </c>
      <c r="AR41" s="148" t="s">
        <v>109</v>
      </c>
      <c r="AS41" s="149" t="s">
        <v>110</v>
      </c>
      <c r="AT41" s="169"/>
      <c r="AU41" s="159" t="str">
        <f>IF(AT41="","",AT41/AT$61)</f>
        <v/>
      </c>
    </row>
    <row r="42" spans="1:59" s="2" customFormat="1" ht="15" customHeight="1" x14ac:dyDescent="0.2">
      <c r="A42" s="4" t="s">
        <v>116</v>
      </c>
      <c r="B42" s="5" t="s">
        <v>74</v>
      </c>
      <c r="C42" s="6" t="s">
        <v>111</v>
      </c>
      <c r="D42" s="6"/>
      <c r="E42" s="57" t="str">
        <f t="shared" si="11"/>
        <v/>
      </c>
      <c r="F42" s="57"/>
      <c r="G42" s="60" t="s">
        <v>119</v>
      </c>
      <c r="H42" s="5" t="s">
        <v>74</v>
      </c>
      <c r="I42" s="6" t="s">
        <v>111</v>
      </c>
      <c r="J42" s="60"/>
      <c r="K42" s="61" t="str">
        <f t="shared" si="16"/>
        <v/>
      </c>
      <c r="L42" s="61"/>
      <c r="M42" s="60" t="s">
        <v>119</v>
      </c>
      <c r="N42" s="5" t="s">
        <v>74</v>
      </c>
      <c r="O42" s="6" t="s">
        <v>111</v>
      </c>
      <c r="P42" s="60"/>
      <c r="Q42" s="61" t="str">
        <f t="shared" si="12"/>
        <v/>
      </c>
      <c r="R42" s="16"/>
      <c r="S42" s="60" t="s">
        <v>119</v>
      </c>
      <c r="T42" s="5" t="s">
        <v>109</v>
      </c>
      <c r="U42" s="6" t="s">
        <v>110</v>
      </c>
      <c r="V42" s="60"/>
      <c r="W42" s="61" t="str">
        <f t="shared" si="13"/>
        <v/>
      </c>
      <c r="X42" s="61"/>
      <c r="Y42" s="60" t="s">
        <v>119</v>
      </c>
      <c r="Z42" s="5" t="s">
        <v>109</v>
      </c>
      <c r="AA42" s="6" t="s">
        <v>110</v>
      </c>
      <c r="AB42" s="60"/>
      <c r="AC42" s="61" t="str">
        <f t="shared" si="14"/>
        <v/>
      </c>
      <c r="AD42" s="61"/>
      <c r="AE42" s="60" t="s">
        <v>119</v>
      </c>
      <c r="AF42" s="5" t="s">
        <v>109</v>
      </c>
      <c r="AG42" s="6" t="s">
        <v>110</v>
      </c>
      <c r="AH42" s="60"/>
      <c r="AI42" s="61" t="str">
        <f t="shared" si="15"/>
        <v/>
      </c>
      <c r="AJ42" s="149"/>
      <c r="AK42" s="155" t="s">
        <v>184</v>
      </c>
      <c r="AL42" s="148" t="s">
        <v>109</v>
      </c>
      <c r="AM42" s="149" t="s">
        <v>110</v>
      </c>
      <c r="AN42" s="169"/>
      <c r="AO42" s="159" t="str">
        <f>IF(AN42="","",AN42/AN$60)</f>
        <v/>
      </c>
      <c r="AQ42" s="155" t="s">
        <v>184</v>
      </c>
      <c r="AR42" s="148" t="s">
        <v>74</v>
      </c>
      <c r="AS42" s="149" t="s">
        <v>111</v>
      </c>
      <c r="AT42" s="169"/>
      <c r="AU42" s="159" t="str">
        <f>IF(AT42="","",AT42/AT$61)</f>
        <v/>
      </c>
    </row>
    <row r="43" spans="1:59" s="2" customFormat="1" ht="15" customHeight="1" x14ac:dyDescent="0.2">
      <c r="A43" s="147" t="s">
        <v>116</v>
      </c>
      <c r="B43" s="5" t="s">
        <v>74</v>
      </c>
      <c r="C43" s="6" t="s">
        <v>118</v>
      </c>
      <c r="D43" s="6"/>
      <c r="E43" s="57" t="str">
        <f t="shared" si="11"/>
        <v/>
      </c>
      <c r="F43" s="57"/>
      <c r="G43" s="60" t="s">
        <v>119</v>
      </c>
      <c r="H43" s="5" t="s">
        <v>74</v>
      </c>
      <c r="I43" s="6" t="s">
        <v>118</v>
      </c>
      <c r="J43" s="60"/>
      <c r="K43" s="61" t="str">
        <f t="shared" si="16"/>
        <v/>
      </c>
      <c r="L43" s="61"/>
      <c r="M43" s="60" t="s">
        <v>119</v>
      </c>
      <c r="N43" s="5" t="s">
        <v>74</v>
      </c>
      <c r="O43" s="6" t="s">
        <v>118</v>
      </c>
      <c r="P43" s="60"/>
      <c r="Q43" s="61" t="str">
        <f t="shared" si="12"/>
        <v/>
      </c>
      <c r="R43" s="16"/>
      <c r="S43" s="60" t="s">
        <v>119</v>
      </c>
      <c r="T43" s="5" t="s">
        <v>74</v>
      </c>
      <c r="U43" s="6" t="s">
        <v>111</v>
      </c>
      <c r="V43" s="60"/>
      <c r="W43" s="61" t="str">
        <f t="shared" si="13"/>
        <v/>
      </c>
      <c r="X43" s="61"/>
      <c r="Y43" s="60" t="s">
        <v>119</v>
      </c>
      <c r="Z43" s="5" t="s">
        <v>74</v>
      </c>
      <c r="AA43" s="6" t="s">
        <v>111</v>
      </c>
      <c r="AB43" s="60"/>
      <c r="AC43" s="61" t="str">
        <f t="shared" si="14"/>
        <v/>
      </c>
      <c r="AD43" s="61"/>
      <c r="AE43" s="60" t="s">
        <v>119</v>
      </c>
      <c r="AF43" s="5" t="s">
        <v>74</v>
      </c>
      <c r="AG43" s="6" t="s">
        <v>111</v>
      </c>
      <c r="AH43" s="60"/>
      <c r="AI43" s="61" t="str">
        <f t="shared" si="15"/>
        <v/>
      </c>
      <c r="AJ43" s="149"/>
      <c r="AK43" s="155" t="s">
        <v>184</v>
      </c>
      <c r="AL43" s="148" t="s">
        <v>74</v>
      </c>
      <c r="AM43" s="149" t="s">
        <v>111</v>
      </c>
      <c r="AN43" s="169"/>
      <c r="AO43" s="159" t="str">
        <f>IF(AN43="","",AN43/AN$60)</f>
        <v/>
      </c>
      <c r="AQ43" s="155" t="s">
        <v>184</v>
      </c>
      <c r="AR43" s="148" t="s">
        <v>74</v>
      </c>
      <c r="AS43" s="149" t="s">
        <v>118</v>
      </c>
      <c r="AT43" s="169"/>
      <c r="AU43" s="159" t="str">
        <f>IF(AT43="","",AT43/AT$61)</f>
        <v/>
      </c>
    </row>
    <row r="44" spans="1:59" s="2" customFormat="1" ht="15" customHeight="1" x14ac:dyDescent="0.2">
      <c r="A44" s="4" t="s">
        <v>116</v>
      </c>
      <c r="B44" s="5" t="s">
        <v>77</v>
      </c>
      <c r="C44" s="6" t="s">
        <v>112</v>
      </c>
      <c r="D44" s="6"/>
      <c r="E44" s="57" t="str">
        <f t="shared" si="11"/>
        <v/>
      </c>
      <c r="F44" s="50"/>
      <c r="G44" s="60" t="s">
        <v>119</v>
      </c>
      <c r="H44" s="5" t="s">
        <v>77</v>
      </c>
      <c r="I44" s="6" t="s">
        <v>112</v>
      </c>
      <c r="J44" s="41"/>
      <c r="K44" s="64" t="str">
        <f t="shared" si="16"/>
        <v/>
      </c>
      <c r="L44" s="64"/>
      <c r="M44" s="60" t="s">
        <v>119</v>
      </c>
      <c r="N44" s="5" t="s">
        <v>77</v>
      </c>
      <c r="O44" s="6" t="s">
        <v>112</v>
      </c>
      <c r="P44" s="41"/>
      <c r="Q44" s="64" t="str">
        <f t="shared" si="12"/>
        <v/>
      </c>
      <c r="R44" s="13"/>
      <c r="S44" s="60" t="s">
        <v>119</v>
      </c>
      <c r="T44" s="5" t="s">
        <v>74</v>
      </c>
      <c r="U44" s="6" t="s">
        <v>118</v>
      </c>
      <c r="V44" s="60"/>
      <c r="W44" s="61" t="str">
        <f t="shared" si="13"/>
        <v/>
      </c>
      <c r="X44" s="64"/>
      <c r="Y44" s="60" t="s">
        <v>119</v>
      </c>
      <c r="Z44" s="5" t="s">
        <v>74</v>
      </c>
      <c r="AA44" s="6" t="s">
        <v>118</v>
      </c>
      <c r="AB44" s="60"/>
      <c r="AC44" s="61" t="str">
        <f t="shared" si="14"/>
        <v/>
      </c>
      <c r="AD44" s="61"/>
      <c r="AE44" s="60" t="s">
        <v>119</v>
      </c>
      <c r="AF44" s="5" t="s">
        <v>74</v>
      </c>
      <c r="AG44" s="6" t="s">
        <v>118</v>
      </c>
      <c r="AH44" s="60"/>
      <c r="AI44" s="61" t="str">
        <f t="shared" si="15"/>
        <v/>
      </c>
      <c r="AJ44" s="149"/>
      <c r="AK44" s="155" t="s">
        <v>184</v>
      </c>
      <c r="AL44" s="148" t="s">
        <v>74</v>
      </c>
      <c r="AM44" s="149" t="s">
        <v>118</v>
      </c>
      <c r="AN44" s="169"/>
      <c r="AO44" s="159" t="str">
        <f>IF(AN44="","",AN44/AN$60)</f>
        <v/>
      </c>
      <c r="AQ44" s="155" t="s">
        <v>184</v>
      </c>
      <c r="AR44" s="148" t="s">
        <v>77</v>
      </c>
      <c r="AS44" s="149" t="s">
        <v>112</v>
      </c>
      <c r="AT44" s="169"/>
      <c r="AU44" s="159" t="str">
        <f>IF(AT44="","",AT44/AT$61)</f>
        <v/>
      </c>
    </row>
    <row r="45" spans="1:59" s="2" customFormat="1" ht="15" customHeight="1" thickBot="1" x14ac:dyDescent="0.25">
      <c r="A45" s="9" t="s">
        <v>116</v>
      </c>
      <c r="B45" s="10" t="s">
        <v>107</v>
      </c>
      <c r="C45" s="11" t="s">
        <v>115</v>
      </c>
      <c r="D45" s="11">
        <v>30</v>
      </c>
      <c r="E45" s="43">
        <f t="shared" si="11"/>
        <v>0.81081081081081086</v>
      </c>
      <c r="F45" s="53"/>
      <c r="G45" s="28" t="s">
        <v>119</v>
      </c>
      <c r="H45" s="28" t="s">
        <v>120</v>
      </c>
      <c r="I45" s="11" t="s">
        <v>121</v>
      </c>
      <c r="J45" s="28">
        <v>2</v>
      </c>
      <c r="K45" s="62">
        <f t="shared" si="16"/>
        <v>7.1428571428571425E-2</v>
      </c>
      <c r="L45" s="76"/>
      <c r="M45" s="28" t="s">
        <v>119</v>
      </c>
      <c r="N45" s="28" t="s">
        <v>120</v>
      </c>
      <c r="O45" s="11" t="s">
        <v>121</v>
      </c>
      <c r="P45" s="28">
        <v>7</v>
      </c>
      <c r="Q45" s="62">
        <f t="shared" si="12"/>
        <v>0.3888888888888889</v>
      </c>
      <c r="R45" s="3"/>
      <c r="S45" s="60" t="s">
        <v>119</v>
      </c>
      <c r="T45" s="5" t="s">
        <v>77</v>
      </c>
      <c r="U45" s="6" t="s">
        <v>112</v>
      </c>
      <c r="V45" s="41"/>
      <c r="W45" s="64" t="str">
        <f t="shared" si="13"/>
        <v/>
      </c>
      <c r="X45" s="76"/>
      <c r="Y45" s="60" t="s">
        <v>119</v>
      </c>
      <c r="Z45" s="5" t="s">
        <v>77</v>
      </c>
      <c r="AA45" s="6" t="s">
        <v>112</v>
      </c>
      <c r="AB45" s="41"/>
      <c r="AC45" s="64" t="str">
        <f t="shared" si="14"/>
        <v/>
      </c>
      <c r="AD45" s="64"/>
      <c r="AE45" s="60" t="s">
        <v>119</v>
      </c>
      <c r="AF45" s="5" t="s">
        <v>77</v>
      </c>
      <c r="AG45" s="6" t="s">
        <v>112</v>
      </c>
      <c r="AH45" s="41"/>
      <c r="AI45" s="64" t="str">
        <f t="shared" si="15"/>
        <v/>
      </c>
      <c r="AJ45" s="149"/>
      <c r="AK45" s="155" t="s">
        <v>184</v>
      </c>
      <c r="AL45" s="148" t="s">
        <v>77</v>
      </c>
      <c r="AM45" s="149" t="s">
        <v>112</v>
      </c>
      <c r="AN45" s="169"/>
      <c r="AO45" s="159" t="str">
        <f>IF(AN45="","",AN45/AN$60)</f>
        <v/>
      </c>
      <c r="AQ45" s="155" t="s">
        <v>184</v>
      </c>
      <c r="AR45" s="157" t="s">
        <v>120</v>
      </c>
      <c r="AS45" s="149" t="s">
        <v>121</v>
      </c>
      <c r="AT45" s="169">
        <v>2</v>
      </c>
      <c r="AU45" s="159">
        <f>IF(AT45="","",AT45/AT$47)</f>
        <v>0.1</v>
      </c>
    </row>
    <row r="46" spans="1:59" s="2" customFormat="1" ht="15" customHeight="1" thickBot="1" x14ac:dyDescent="0.25">
      <c r="A46" s="51" t="s">
        <v>122</v>
      </c>
      <c r="B46" s="67">
        <v>1</v>
      </c>
      <c r="C46" s="37" t="s">
        <v>83</v>
      </c>
      <c r="D46" s="65">
        <f>SUM(D28:D45)</f>
        <v>37</v>
      </c>
      <c r="E46" s="50">
        <f t="shared" si="11"/>
        <v>1</v>
      </c>
      <c r="F46" s="53"/>
      <c r="G46" s="51" t="s">
        <v>122</v>
      </c>
      <c r="H46" s="58">
        <v>2.88</v>
      </c>
      <c r="I46" s="37" t="s">
        <v>83</v>
      </c>
      <c r="J46" s="51">
        <f>SUM(J28:J45)</f>
        <v>28</v>
      </c>
      <c r="K46" s="61">
        <f t="shared" si="16"/>
        <v>1</v>
      </c>
      <c r="L46" s="61"/>
      <c r="M46" s="51" t="s">
        <v>122</v>
      </c>
      <c r="N46" s="58">
        <v>2.88</v>
      </c>
      <c r="O46" s="37" t="s">
        <v>83</v>
      </c>
      <c r="P46" s="51">
        <f>SUM(P28:P45)</f>
        <v>18</v>
      </c>
      <c r="Q46" s="61">
        <f t="shared" si="12"/>
        <v>1</v>
      </c>
      <c r="R46" s="3"/>
      <c r="S46" s="28" t="s">
        <v>119</v>
      </c>
      <c r="T46" s="28" t="s">
        <v>120</v>
      </c>
      <c r="U46" s="11" t="s">
        <v>121</v>
      </c>
      <c r="V46" s="28">
        <v>15</v>
      </c>
      <c r="W46" s="62">
        <f t="shared" si="13"/>
        <v>0.42857142857142855</v>
      </c>
      <c r="X46" s="61"/>
      <c r="Y46" s="28" t="s">
        <v>119</v>
      </c>
      <c r="Z46" s="28" t="s">
        <v>120</v>
      </c>
      <c r="AA46" s="11" t="s">
        <v>121</v>
      </c>
      <c r="AB46" s="28">
        <v>13</v>
      </c>
      <c r="AC46" s="62">
        <f t="shared" si="14"/>
        <v>0.27083333333333331</v>
      </c>
      <c r="AD46" s="76"/>
      <c r="AE46" s="28" t="s">
        <v>119</v>
      </c>
      <c r="AF46" s="28" t="s">
        <v>120</v>
      </c>
      <c r="AG46" s="11" t="s">
        <v>121</v>
      </c>
      <c r="AH46" s="28">
        <v>1</v>
      </c>
      <c r="AI46" s="62">
        <f t="shared" si="15"/>
        <v>7.6923076923076927E-2</v>
      </c>
      <c r="AJ46" s="149"/>
      <c r="AK46" s="155" t="s">
        <v>184</v>
      </c>
      <c r="AL46" s="157" t="s">
        <v>120</v>
      </c>
      <c r="AM46" s="149" t="s">
        <v>121</v>
      </c>
      <c r="AN46" s="169">
        <v>2</v>
      </c>
      <c r="AO46" s="159">
        <f>IF(AN46="","",AN46/AN$47)</f>
        <v>3.6363636363636362E-2</v>
      </c>
      <c r="AQ46" s="155" t="s">
        <v>184</v>
      </c>
      <c r="AR46" s="148" t="s">
        <v>74</v>
      </c>
      <c r="AS46" s="149" t="s">
        <v>66</v>
      </c>
      <c r="AT46" s="169"/>
      <c r="AU46" s="159" t="str">
        <f>IF(AT46="","",AT46/AT$61)</f>
        <v/>
      </c>
    </row>
    <row r="47" spans="1:59" s="2" customFormat="1" ht="15" customHeight="1" x14ac:dyDescent="0.2">
      <c r="E47" s="3"/>
      <c r="F47" s="3"/>
      <c r="R47" s="3"/>
      <c r="S47" s="51" t="s">
        <v>122</v>
      </c>
      <c r="T47" s="58">
        <v>2.88</v>
      </c>
      <c r="U47" s="37" t="s">
        <v>83</v>
      </c>
      <c r="V47" s="51">
        <f>SUM(V28:V46)</f>
        <v>35</v>
      </c>
      <c r="W47" s="61">
        <f t="shared" si="13"/>
        <v>1</v>
      </c>
      <c r="Y47" s="51" t="s">
        <v>122</v>
      </c>
      <c r="Z47" s="58">
        <v>2.88</v>
      </c>
      <c r="AA47" s="37" t="s">
        <v>83</v>
      </c>
      <c r="AB47" s="51">
        <f>SUM(AB28:AB46)</f>
        <v>48</v>
      </c>
      <c r="AC47" s="61">
        <f t="shared" si="14"/>
        <v>1</v>
      </c>
      <c r="AD47" s="61"/>
      <c r="AE47" s="51" t="s">
        <v>122</v>
      </c>
      <c r="AF47" s="58">
        <v>1.67</v>
      </c>
      <c r="AG47" s="37" t="s">
        <v>83</v>
      </c>
      <c r="AH47" s="51">
        <f>SUM(AH28:AH46)</f>
        <v>13</v>
      </c>
      <c r="AI47" s="61">
        <f t="shared" si="15"/>
        <v>1</v>
      </c>
      <c r="AJ47" s="149"/>
      <c r="AK47" s="176" t="s">
        <v>31</v>
      </c>
      <c r="AL47" s="208">
        <v>2</v>
      </c>
      <c r="AM47" s="177" t="s">
        <v>83</v>
      </c>
      <c r="AN47" s="178">
        <f>SUM(AN28:AN46)</f>
        <v>55</v>
      </c>
      <c r="AO47" s="179">
        <f>SUM(AO28:AO46)</f>
        <v>1</v>
      </c>
      <c r="AQ47" s="176" t="s">
        <v>31</v>
      </c>
      <c r="AR47" s="208">
        <v>1.7</v>
      </c>
      <c r="AS47" s="177" t="s">
        <v>83</v>
      </c>
      <c r="AT47" s="178">
        <f>SUM(AT28:AT46)</f>
        <v>20</v>
      </c>
      <c r="AU47" s="179">
        <f>SUM(AU28:AU46)</f>
        <v>1</v>
      </c>
    </row>
    <row r="48" spans="1:59" s="2" customFormat="1" ht="15" customHeight="1" x14ac:dyDescent="0.2">
      <c r="E48" s="3"/>
      <c r="F48" s="3"/>
      <c r="G48"/>
      <c r="H48"/>
      <c r="I48"/>
      <c r="J48"/>
      <c r="K48"/>
      <c r="L48"/>
      <c r="R48" s="3"/>
      <c r="AJ48" s="149"/>
      <c r="AK48"/>
      <c r="AL48"/>
      <c r="AM48"/>
      <c r="AN48"/>
      <c r="AO48"/>
      <c r="AQ48"/>
      <c r="AR48"/>
      <c r="AS48"/>
      <c r="AT48"/>
      <c r="AU48"/>
    </row>
    <row r="49" spans="1:47" s="2" customFormat="1" ht="15" customHeight="1" x14ac:dyDescent="0.2">
      <c r="E49" s="3"/>
      <c r="F49" s="3"/>
      <c r="G49"/>
      <c r="H49"/>
      <c r="I49"/>
      <c r="J49"/>
      <c r="K49"/>
      <c r="L49"/>
      <c r="M49"/>
      <c r="N49"/>
      <c r="O49"/>
      <c r="P49"/>
      <c r="Q49"/>
      <c r="R49" s="3"/>
      <c r="X49"/>
      <c r="Y49"/>
      <c r="Z49"/>
      <c r="AA49"/>
      <c r="AB49"/>
      <c r="AC49"/>
      <c r="AD49"/>
      <c r="AE49"/>
      <c r="AF49"/>
      <c r="AG49"/>
      <c r="AH49"/>
      <c r="AI49"/>
      <c r="AJ49" s="149"/>
      <c r="AK49"/>
      <c r="AL49"/>
      <c r="AM49"/>
      <c r="AN49"/>
      <c r="AO49"/>
      <c r="AQ49"/>
      <c r="AR49"/>
      <c r="AS49"/>
      <c r="AT49"/>
      <c r="AU49"/>
    </row>
    <row r="50" spans="1:47" s="2" customFormat="1" ht="15" customHeight="1" x14ac:dyDescent="0.2">
      <c r="E50" s="3"/>
      <c r="F50" s="3"/>
      <c r="G50" s="3"/>
      <c r="H50" s="3"/>
      <c r="I50" s="3"/>
      <c r="J50" s="3"/>
      <c r="K50" s="3"/>
      <c r="L50" s="3"/>
      <c r="M50"/>
      <c r="N50"/>
      <c r="O50"/>
      <c r="P50"/>
      <c r="Q50"/>
      <c r="R50" s="3"/>
      <c r="S50"/>
      <c r="T50"/>
      <c r="U50"/>
      <c r="V50"/>
      <c r="W50"/>
      <c r="X50" s="3"/>
      <c r="Y50" s="3"/>
      <c r="Z50" s="3"/>
      <c r="AA50" s="3"/>
      <c r="AB50" s="3"/>
      <c r="AC50" s="3"/>
      <c r="AD50" s="3"/>
      <c r="AE50" s="136" t="s">
        <v>157</v>
      </c>
      <c r="AF50" s="3"/>
      <c r="AG50" s="3"/>
      <c r="AH50" s="3"/>
      <c r="AI50" s="3"/>
      <c r="AJ50" s="149"/>
      <c r="AK50"/>
      <c r="AL50"/>
      <c r="AM50"/>
      <c r="AN50"/>
      <c r="AO50"/>
      <c r="AQ50"/>
      <c r="AR50"/>
      <c r="AS50"/>
      <c r="AT50"/>
      <c r="AU50"/>
    </row>
    <row r="51" spans="1:47" s="2" customFormat="1" ht="15" customHeight="1" x14ac:dyDescent="0.2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149"/>
      <c r="AK51"/>
      <c r="AL51"/>
      <c r="AM51"/>
      <c r="AN51"/>
      <c r="AO51"/>
      <c r="AQ51"/>
      <c r="AR51"/>
      <c r="AS51"/>
      <c r="AT51"/>
      <c r="AU51"/>
    </row>
    <row r="52" spans="1:47" s="2" customFormat="1" ht="15" customHeight="1" x14ac:dyDescent="0.2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149"/>
      <c r="AK52"/>
      <c r="AL52"/>
      <c r="AM52"/>
      <c r="AN52"/>
      <c r="AO52"/>
      <c r="AQ52"/>
      <c r="AR52"/>
      <c r="AS52"/>
      <c r="AT52"/>
      <c r="AU52"/>
    </row>
    <row r="53" spans="1:47" s="2" customFormat="1" ht="15" customHeight="1" x14ac:dyDescent="0.2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49"/>
      <c r="AK53"/>
      <c r="AL53"/>
      <c r="AM53"/>
      <c r="AN53"/>
      <c r="AO53"/>
      <c r="AQ53"/>
      <c r="AR53"/>
      <c r="AS53"/>
      <c r="AT53"/>
      <c r="AU53"/>
    </row>
    <row r="54" spans="1:47" s="2" customFormat="1" ht="15" customHeight="1" x14ac:dyDescent="0.2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49"/>
      <c r="AK54"/>
      <c r="AL54"/>
      <c r="AM54"/>
      <c r="AN54"/>
      <c r="AO54"/>
      <c r="AQ54"/>
      <c r="AR54"/>
      <c r="AS54"/>
      <c r="AT54"/>
      <c r="AU54"/>
    </row>
    <row r="55" spans="1:47" s="2" customFormat="1" ht="15" customHeight="1" x14ac:dyDescent="0.2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149"/>
      <c r="AK55"/>
      <c r="AL55"/>
      <c r="AM55"/>
      <c r="AN55"/>
      <c r="AO55"/>
      <c r="AQ55"/>
      <c r="AR55"/>
      <c r="AS55"/>
      <c r="AT55"/>
      <c r="AU55"/>
    </row>
    <row r="56" spans="1:47" s="2" customFormat="1" ht="15" customHeight="1" x14ac:dyDescent="0.2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149"/>
      <c r="AK56"/>
      <c r="AL56"/>
      <c r="AM56"/>
      <c r="AN56"/>
      <c r="AO56"/>
      <c r="AQ56"/>
      <c r="AR56"/>
      <c r="AS56"/>
      <c r="AT56"/>
      <c r="AU56"/>
    </row>
    <row r="57" spans="1:47" s="2" customFormat="1" ht="15" customHeight="1" x14ac:dyDescent="0.2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49"/>
      <c r="AK57"/>
      <c r="AL57"/>
      <c r="AM57"/>
      <c r="AN57"/>
      <c r="AO57"/>
      <c r="AQ57"/>
      <c r="AR57"/>
      <c r="AS57"/>
      <c r="AT57"/>
      <c r="AU57"/>
    </row>
    <row r="58" spans="1:47" s="2" customFormat="1" ht="15" customHeight="1" x14ac:dyDescent="0.2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149"/>
      <c r="AK58"/>
      <c r="AL58"/>
      <c r="AM58"/>
      <c r="AN58"/>
      <c r="AO58"/>
      <c r="AQ58"/>
      <c r="AR58"/>
      <c r="AS58"/>
      <c r="AT58"/>
      <c r="AU58"/>
    </row>
    <row r="59" spans="1:47" s="2" customFormat="1" ht="15" customHeight="1" x14ac:dyDescent="0.2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/>
      <c r="AL59"/>
      <c r="AM59"/>
      <c r="AN59"/>
      <c r="AO59"/>
      <c r="AQ59"/>
      <c r="AR59"/>
      <c r="AS59"/>
      <c r="AT59"/>
      <c r="AU59"/>
    </row>
    <row r="60" spans="1:47" s="2" customFormat="1" ht="15" customHeight="1" x14ac:dyDescent="0.2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/>
      <c r="AL60"/>
      <c r="AM60"/>
      <c r="AN60"/>
      <c r="AO60"/>
      <c r="AQ60"/>
      <c r="AR60"/>
      <c r="AS60"/>
      <c r="AT60"/>
      <c r="AU60"/>
    </row>
    <row r="61" spans="1:47" s="2" customFormat="1" ht="15" customHeight="1" x14ac:dyDescent="0.2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/>
      <c r="AL61"/>
      <c r="AM61"/>
      <c r="AN61"/>
      <c r="AO61"/>
      <c r="AQ61"/>
      <c r="AR61"/>
      <c r="AS61"/>
      <c r="AT61"/>
      <c r="AU61"/>
    </row>
    <row r="62" spans="1:47" s="2" customFormat="1" ht="15" customHeight="1" x14ac:dyDescent="0.2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/>
      <c r="AL62"/>
      <c r="AM62"/>
      <c r="AN62"/>
      <c r="AO62"/>
      <c r="AQ62"/>
      <c r="AR62"/>
      <c r="AS62"/>
      <c r="AT62"/>
      <c r="AU62"/>
    </row>
    <row r="63" spans="1:47" s="2" customFormat="1" ht="15" customHeight="1" x14ac:dyDescent="0.2">
      <c r="A63"/>
      <c r="B63"/>
      <c r="C63"/>
      <c r="D63"/>
      <c r="E63" s="12"/>
      <c r="F63" s="12"/>
      <c r="G63" s="12"/>
      <c r="H63" s="12"/>
      <c r="I63" s="12"/>
      <c r="J63" s="12"/>
      <c r="K63" s="12"/>
      <c r="L63" s="12"/>
      <c r="M63" s="3"/>
      <c r="N63" s="3"/>
      <c r="O63" s="3"/>
      <c r="P63" s="3"/>
      <c r="Q63" s="3"/>
      <c r="R63" s="12"/>
      <c r="S63" s="3"/>
      <c r="T63" s="3"/>
      <c r="U63" s="3"/>
      <c r="V63" s="3"/>
      <c r="W63" s="3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3"/>
      <c r="AK63"/>
      <c r="AL63"/>
      <c r="AM63"/>
      <c r="AN63"/>
      <c r="AO63"/>
      <c r="AQ63"/>
      <c r="AR63"/>
      <c r="AS63"/>
      <c r="AT63"/>
      <c r="AU63"/>
    </row>
    <row r="64" spans="1:47" s="2" customFormat="1" ht="15" customHeight="1" x14ac:dyDescent="0.2">
      <c r="A64"/>
      <c r="B64"/>
      <c r="C64"/>
      <c r="D64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/>
      <c r="AL64"/>
      <c r="AM64"/>
      <c r="AN64"/>
      <c r="AO64"/>
      <c r="AQ64"/>
      <c r="AR64"/>
      <c r="AS64"/>
      <c r="AT64"/>
      <c r="AU64"/>
    </row>
    <row r="65" spans="6:6" ht="15" customHeight="1" x14ac:dyDescent="0.2"/>
    <row r="66" spans="6:6" ht="15" customHeight="1" x14ac:dyDescent="0.2"/>
    <row r="67" spans="6:6" ht="15" customHeight="1" x14ac:dyDescent="0.2"/>
    <row r="68" spans="6:6" ht="15" customHeight="1" x14ac:dyDescent="0.2">
      <c r="F68" s="169"/>
    </row>
  </sheetData>
  <phoneticPr fontId="0" type="noConversion"/>
  <printOptions horizontalCentered="1" verticalCentered="1"/>
  <pageMargins left="0.5" right="0.5" top="1" bottom="1" header="0.5" footer="0.5"/>
  <pageSetup scale="7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4"/>
  <sheetViews>
    <sheetView topLeftCell="BK1" workbookViewId="0">
      <selection activeCell="BO2" sqref="BO2:BP2"/>
    </sheetView>
  </sheetViews>
  <sheetFormatPr defaultColWidth="8.7109375" defaultRowHeight="12.75" x14ac:dyDescent="0.2"/>
  <cols>
    <col min="1" max="1" width="14.42578125" customWidth="1"/>
    <col min="2" max="2" width="14.28515625" customWidth="1"/>
    <col min="3" max="3" width="17.7109375" customWidth="1"/>
    <col min="5" max="5" width="9.42578125" style="12" bestFit="1" customWidth="1"/>
    <col min="6" max="6" width="5.42578125" style="12" customWidth="1"/>
    <col min="7" max="7" width="16.140625" style="12" customWidth="1"/>
    <col min="8" max="8" width="13.42578125" style="12" customWidth="1"/>
    <col min="9" max="9" width="16.28515625" style="12" customWidth="1"/>
    <col min="10" max="11" width="9.42578125" style="12" customWidth="1"/>
    <col min="12" max="12" width="5.42578125" style="12" customWidth="1"/>
    <col min="13" max="13" width="16.140625" style="12" customWidth="1"/>
    <col min="14" max="14" width="13.42578125" style="12" customWidth="1"/>
    <col min="15" max="15" width="16.28515625" style="12" customWidth="1"/>
    <col min="16" max="17" width="9.42578125" style="12" customWidth="1"/>
    <col min="18" max="18" width="6.28515625" style="12" customWidth="1"/>
    <col min="19" max="19" width="16.140625" style="12" customWidth="1"/>
    <col min="20" max="20" width="13.42578125" style="12" customWidth="1"/>
    <col min="21" max="21" width="20" style="12" bestFit="1" customWidth="1"/>
    <col min="22" max="24" width="9.42578125" style="12" customWidth="1"/>
    <col min="25" max="25" width="15.140625" style="12" customWidth="1"/>
    <col min="26" max="26" width="14.28515625" style="12" customWidth="1"/>
    <col min="27" max="27" width="20" style="12" customWidth="1"/>
    <col min="28" max="28" width="10.42578125" style="12" customWidth="1"/>
    <col min="29" max="30" width="9.42578125" style="12" customWidth="1"/>
    <col min="31" max="31" width="15.140625" style="12" customWidth="1"/>
    <col min="32" max="32" width="14.28515625" style="12" customWidth="1"/>
    <col min="33" max="33" width="20" style="12" customWidth="1"/>
    <col min="34" max="34" width="10.42578125" style="12" customWidth="1"/>
    <col min="35" max="35" width="9.42578125" style="12" customWidth="1"/>
    <col min="36" max="36" width="9.42578125" style="169" customWidth="1"/>
    <col min="37" max="37" width="13.42578125" style="169" bestFit="1" customWidth="1"/>
    <col min="38" max="38" width="13.7109375" style="169" bestFit="1" customWidth="1"/>
    <col min="39" max="39" width="21.42578125" style="169" bestFit="1" customWidth="1"/>
    <col min="40" max="42" width="9.42578125" style="169" customWidth="1"/>
    <col min="43" max="43" width="13.140625" style="169" customWidth="1"/>
    <col min="44" max="44" width="14" style="169" customWidth="1"/>
    <col min="45" max="45" width="20.7109375" style="169" customWidth="1"/>
    <col min="46" max="46" width="9.42578125" style="12" customWidth="1"/>
    <col min="47" max="47" width="10.28515625" customWidth="1"/>
    <col min="49" max="49" width="13.7109375" customWidth="1"/>
    <col min="50" max="50" width="13.42578125" customWidth="1"/>
    <col min="51" max="51" width="20.28515625" customWidth="1"/>
    <col min="55" max="55" width="13" customWidth="1"/>
    <col min="56" max="56" width="13.42578125" customWidth="1"/>
    <col min="57" max="57" width="20.42578125" customWidth="1"/>
    <col min="61" max="61" width="13" customWidth="1"/>
    <col min="62" max="62" width="13.42578125" customWidth="1"/>
    <col min="63" max="63" width="20.42578125" customWidth="1"/>
    <col min="67" max="67" width="14.140625" customWidth="1"/>
    <col min="68" max="68" width="13.28515625" customWidth="1"/>
    <col min="69" max="69" width="19.42578125" customWidth="1"/>
  </cols>
  <sheetData>
    <row r="1" spans="1:71" s="2" customFormat="1" ht="15" customHeight="1" x14ac:dyDescent="0.2">
      <c r="A1" s="18" t="s">
        <v>104</v>
      </c>
      <c r="B1" s="20">
        <v>2004</v>
      </c>
      <c r="C1" s="3"/>
      <c r="D1" s="3"/>
      <c r="E1" s="3"/>
      <c r="F1" s="3"/>
      <c r="G1" s="24">
        <v>2005</v>
      </c>
      <c r="H1" s="3"/>
      <c r="I1" s="3"/>
      <c r="J1" s="3"/>
      <c r="K1" s="3"/>
      <c r="L1" s="3"/>
      <c r="M1" s="24">
        <v>2006</v>
      </c>
      <c r="N1" s="81"/>
      <c r="O1" s="3"/>
      <c r="P1" s="3"/>
      <c r="Q1" s="3"/>
      <c r="R1" s="3"/>
      <c r="S1" s="24">
        <v>2007</v>
      </c>
      <c r="T1" s="81"/>
      <c r="U1" s="3"/>
      <c r="V1" s="3"/>
      <c r="W1" s="3"/>
      <c r="X1" s="3"/>
      <c r="Y1" s="24">
        <v>2008</v>
      </c>
      <c r="Z1" s="3"/>
      <c r="AA1" s="3"/>
      <c r="AB1" s="3"/>
      <c r="AC1" s="3"/>
      <c r="AD1" s="3"/>
      <c r="AE1" s="24">
        <v>2009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82">
        <v>2010</v>
      </c>
      <c r="AR1" s="3"/>
      <c r="AS1" s="3"/>
      <c r="AT1" s="3"/>
      <c r="AW1" s="182">
        <v>2011</v>
      </c>
      <c r="BC1" s="182">
        <v>2012</v>
      </c>
      <c r="BD1" s="218" t="s">
        <v>256</v>
      </c>
      <c r="BI1" s="182">
        <v>2013</v>
      </c>
      <c r="BJ1" s="218" t="s">
        <v>257</v>
      </c>
    </row>
    <row r="2" spans="1:71" s="2" customFormat="1" ht="11.25" customHeight="1" x14ac:dyDescent="0.2">
      <c r="A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BO2" s="153">
        <v>2014</v>
      </c>
      <c r="BP2" s="218" t="s">
        <v>301</v>
      </c>
    </row>
    <row r="3" spans="1:71" s="2" customFormat="1" ht="10.9" customHeight="1" x14ac:dyDescent="0.2">
      <c r="A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81" t="s">
        <v>207</v>
      </c>
      <c r="AN3" s="3"/>
      <c r="AO3" s="3"/>
      <c r="AP3" s="3"/>
      <c r="AQ3" s="175"/>
      <c r="AR3" s="145"/>
      <c r="AS3" s="145"/>
      <c r="AT3" s="145"/>
      <c r="AU3" s="145"/>
    </row>
    <row r="4" spans="1:71" s="2" customFormat="1" ht="15" customHeight="1" thickBot="1" x14ac:dyDescent="0.25">
      <c r="A4" s="1" t="s">
        <v>32</v>
      </c>
      <c r="C4" s="3"/>
      <c r="D4" s="3"/>
      <c r="E4" s="3"/>
      <c r="F4" s="3"/>
      <c r="G4" s="1" t="s">
        <v>33</v>
      </c>
      <c r="H4" s="3"/>
      <c r="I4" s="3"/>
      <c r="J4" s="3"/>
      <c r="K4" s="3"/>
      <c r="L4" s="3"/>
      <c r="M4" s="1" t="s">
        <v>42</v>
      </c>
      <c r="N4" s="3"/>
      <c r="O4" s="3"/>
      <c r="P4" s="3"/>
      <c r="Q4" s="3"/>
      <c r="R4" s="3"/>
      <c r="S4" s="1" t="s">
        <v>1</v>
      </c>
      <c r="T4" s="3"/>
      <c r="U4" s="3"/>
      <c r="V4" s="3"/>
      <c r="W4" s="3"/>
      <c r="X4" s="3"/>
      <c r="Y4" s="1" t="s">
        <v>29</v>
      </c>
      <c r="Z4" s="3"/>
      <c r="AA4" s="3"/>
      <c r="AB4" s="3"/>
      <c r="AC4" s="3"/>
      <c r="AD4" s="3"/>
      <c r="AE4" s="1" t="s">
        <v>175</v>
      </c>
      <c r="AF4" s="3"/>
      <c r="AG4" s="3"/>
      <c r="AH4" s="3"/>
      <c r="AI4" s="3"/>
      <c r="AJ4" s="3"/>
      <c r="AK4" s="1" t="s">
        <v>208</v>
      </c>
      <c r="AL4" s="3"/>
      <c r="AM4" s="3"/>
      <c r="AN4" s="3"/>
      <c r="AO4" s="3"/>
      <c r="AQ4" s="146" t="s">
        <v>209</v>
      </c>
      <c r="AR4" s="145"/>
      <c r="AS4" s="145"/>
      <c r="AT4" s="145"/>
      <c r="AU4" s="145"/>
      <c r="AW4" s="247" t="s">
        <v>195</v>
      </c>
      <c r="AX4" s="247"/>
      <c r="AY4" s="247"/>
      <c r="AZ4" s="247"/>
      <c r="BA4" s="247"/>
      <c r="BB4" s="247"/>
      <c r="BC4" s="248" t="s">
        <v>213</v>
      </c>
      <c r="BD4" s="248"/>
      <c r="BE4" s="248"/>
      <c r="BF4" s="248"/>
      <c r="BG4" s="248"/>
      <c r="BH4" s="146"/>
      <c r="BI4" s="248" t="s">
        <v>259</v>
      </c>
      <c r="BJ4" s="248"/>
      <c r="BK4" s="248"/>
      <c r="BL4" s="248"/>
      <c r="BM4" s="248"/>
      <c r="BO4" s="21" t="s">
        <v>289</v>
      </c>
      <c r="BP4" s="21"/>
      <c r="BQ4" s="21"/>
      <c r="BR4" s="21"/>
      <c r="BS4"/>
    </row>
    <row r="5" spans="1:71" s="2" customFormat="1" ht="30" customHeight="1" thickBot="1" x14ac:dyDescent="0.25">
      <c r="A5" s="7" t="s">
        <v>69</v>
      </c>
      <c r="B5" s="7" t="s">
        <v>70</v>
      </c>
      <c r="C5" s="7" t="s">
        <v>71</v>
      </c>
      <c r="D5" s="7" t="s">
        <v>72</v>
      </c>
      <c r="E5" s="8" t="s">
        <v>73</v>
      </c>
      <c r="F5" s="17"/>
      <c r="G5" s="7" t="s">
        <v>69</v>
      </c>
      <c r="H5" s="7" t="s">
        <v>70</v>
      </c>
      <c r="I5" s="7" t="s">
        <v>71</v>
      </c>
      <c r="J5" s="7" t="s">
        <v>72</v>
      </c>
      <c r="K5" s="8" t="s">
        <v>73</v>
      </c>
      <c r="L5" s="17"/>
      <c r="M5" s="7" t="s">
        <v>69</v>
      </c>
      <c r="N5" s="7" t="s">
        <v>70</v>
      </c>
      <c r="O5" s="7" t="s">
        <v>71</v>
      </c>
      <c r="P5" s="7" t="s">
        <v>72</v>
      </c>
      <c r="Q5" s="8" t="s">
        <v>73</v>
      </c>
      <c r="R5" s="17"/>
      <c r="S5" s="7" t="s">
        <v>69</v>
      </c>
      <c r="T5" s="7" t="s">
        <v>70</v>
      </c>
      <c r="U5" s="7" t="s">
        <v>71</v>
      </c>
      <c r="V5" s="7" t="s">
        <v>72</v>
      </c>
      <c r="W5" s="8" t="s">
        <v>73</v>
      </c>
      <c r="X5" s="17"/>
      <c r="Y5" s="7" t="s">
        <v>69</v>
      </c>
      <c r="Z5" s="7" t="s">
        <v>70</v>
      </c>
      <c r="AA5" s="7" t="s">
        <v>71</v>
      </c>
      <c r="AB5" s="7" t="s">
        <v>72</v>
      </c>
      <c r="AC5" s="8" t="s">
        <v>73</v>
      </c>
      <c r="AD5" s="17"/>
      <c r="AE5" s="7" t="s">
        <v>69</v>
      </c>
      <c r="AF5" s="7" t="s">
        <v>70</v>
      </c>
      <c r="AG5" s="7" t="s">
        <v>71</v>
      </c>
      <c r="AH5" s="7" t="s">
        <v>72</v>
      </c>
      <c r="AI5" s="8" t="s">
        <v>73</v>
      </c>
      <c r="AJ5" s="151"/>
      <c r="AK5" s="7" t="s">
        <v>69</v>
      </c>
      <c r="AL5" s="7" t="s">
        <v>70</v>
      </c>
      <c r="AM5" s="7" t="s">
        <v>71</v>
      </c>
      <c r="AN5" s="7" t="s">
        <v>72</v>
      </c>
      <c r="AO5" s="8" t="s">
        <v>73</v>
      </c>
      <c r="AQ5" s="183" t="s">
        <v>69</v>
      </c>
      <c r="AR5" s="158" t="s">
        <v>70</v>
      </c>
      <c r="AS5" s="158" t="s">
        <v>71</v>
      </c>
      <c r="AT5" s="158" t="s">
        <v>72</v>
      </c>
      <c r="AU5" s="158" t="s">
        <v>73</v>
      </c>
      <c r="AW5" s="7" t="s">
        <v>69</v>
      </c>
      <c r="AX5" s="7" t="s">
        <v>70</v>
      </c>
      <c r="AY5" s="7" t="s">
        <v>71</v>
      </c>
      <c r="AZ5" s="7" t="s">
        <v>72</v>
      </c>
      <c r="BA5" s="8" t="s">
        <v>73</v>
      </c>
      <c r="BB5" s="151"/>
      <c r="BC5" s="7" t="s">
        <v>69</v>
      </c>
      <c r="BD5" s="7" t="s">
        <v>70</v>
      </c>
      <c r="BE5" s="7" t="s">
        <v>71</v>
      </c>
      <c r="BF5" s="7" t="s">
        <v>72</v>
      </c>
      <c r="BG5" s="8" t="s">
        <v>73</v>
      </c>
      <c r="BH5" s="151"/>
      <c r="BI5" s="7" t="s">
        <v>69</v>
      </c>
      <c r="BJ5" s="7" t="s">
        <v>70</v>
      </c>
      <c r="BK5" s="7" t="s">
        <v>71</v>
      </c>
      <c r="BL5" s="7" t="s">
        <v>72</v>
      </c>
      <c r="BM5" s="8" t="s">
        <v>73</v>
      </c>
      <c r="BO5" s="158" t="s">
        <v>69</v>
      </c>
      <c r="BP5" s="158" t="s">
        <v>70</v>
      </c>
      <c r="BQ5" s="158" t="s">
        <v>71</v>
      </c>
      <c r="BR5" s="158" t="s">
        <v>72</v>
      </c>
      <c r="BS5" s="158" t="s">
        <v>73</v>
      </c>
    </row>
    <row r="6" spans="1:71" s="2" customFormat="1" ht="15" customHeight="1" x14ac:dyDescent="0.2">
      <c r="A6" s="4" t="s">
        <v>106</v>
      </c>
      <c r="B6" s="5" t="s">
        <v>74</v>
      </c>
      <c r="C6" s="6" t="s">
        <v>79</v>
      </c>
      <c r="D6" s="6">
        <v>8</v>
      </c>
      <c r="E6" s="14">
        <f>IF(D6="","",D6/D$25)</f>
        <v>8.6021505376344093E-2</v>
      </c>
      <c r="F6" s="14"/>
      <c r="G6" t="s">
        <v>106</v>
      </c>
      <c r="H6" s="5" t="s">
        <v>74</v>
      </c>
      <c r="I6" s="6" t="s">
        <v>128</v>
      </c>
      <c r="J6"/>
      <c r="K6" s="25" t="str">
        <f t="shared" ref="K6:K24" si="0">IF(J6="","",J6/J$25)</f>
        <v/>
      </c>
      <c r="L6" s="25"/>
      <c r="M6" t="s">
        <v>106</v>
      </c>
      <c r="N6" s="5" t="s">
        <v>74</v>
      </c>
      <c r="O6" s="6" t="s">
        <v>128</v>
      </c>
      <c r="P6">
        <v>35</v>
      </c>
      <c r="Q6" s="25">
        <f t="shared" ref="Q6:Q26" si="1">IF(P6="","",P6/P$27)</f>
        <v>0.25925925925925924</v>
      </c>
      <c r="R6" s="25"/>
      <c r="S6" t="s">
        <v>106</v>
      </c>
      <c r="T6" s="5" t="s">
        <v>74</v>
      </c>
      <c r="U6" s="6" t="s">
        <v>128</v>
      </c>
      <c r="V6"/>
      <c r="W6" s="25" t="str">
        <f t="shared" ref="W6:W27" si="2">IF(V6="","",V6/V$28)</f>
        <v/>
      </c>
      <c r="X6" s="14"/>
      <c r="Y6" t="s">
        <v>106</v>
      </c>
      <c r="Z6" s="5" t="s">
        <v>74</v>
      </c>
      <c r="AA6" s="6" t="s">
        <v>128</v>
      </c>
      <c r="AB6"/>
      <c r="AC6" s="25" t="str">
        <f t="shared" ref="AC6:AC27" si="3">IF(AB6="","",AB6/AB$28)</f>
        <v/>
      </c>
      <c r="AD6" s="14"/>
      <c r="AE6" t="s">
        <v>106</v>
      </c>
      <c r="AF6" s="5" t="s">
        <v>74</v>
      </c>
      <c r="AG6" s="6" t="s">
        <v>128</v>
      </c>
      <c r="AH6">
        <v>5</v>
      </c>
      <c r="AI6" s="25">
        <f t="shared" ref="AI6:AI27" si="4">IF(AH6="","",AH6/AH$28)</f>
        <v>2.2421524663677129E-2</v>
      </c>
      <c r="AJ6" s="25"/>
      <c r="AK6" t="s">
        <v>106</v>
      </c>
      <c r="AL6" s="5" t="s">
        <v>74</v>
      </c>
      <c r="AM6" s="6" t="s">
        <v>128</v>
      </c>
      <c r="AN6">
        <v>10</v>
      </c>
      <c r="AO6" s="25">
        <f>IF(AN6="","",AN6/AN28)</f>
        <v>3.6231884057971016E-2</v>
      </c>
      <c r="AQ6" s="185" t="s">
        <v>106</v>
      </c>
      <c r="AR6" s="148" t="s">
        <v>74</v>
      </c>
      <c r="AS6" s="149" t="s">
        <v>79</v>
      </c>
      <c r="AT6" s="161"/>
      <c r="AU6" s="159" t="str">
        <f>IF(AT6="","",AT6/#REF!)</f>
        <v/>
      </c>
      <c r="AW6" s="145" t="s">
        <v>106</v>
      </c>
      <c r="AX6" s="148" t="s">
        <v>74</v>
      </c>
      <c r="AY6" s="149" t="s">
        <v>128</v>
      </c>
      <c r="AZ6" s="145"/>
      <c r="BA6" s="25" t="str">
        <f t="shared" ref="BA6:BA27" si="5">IF(AZ6="","",AZ6/AZ$28)</f>
        <v/>
      </c>
      <c r="BB6" s="25"/>
      <c r="BC6" s="145" t="s">
        <v>106</v>
      </c>
      <c r="BD6" s="148" t="s">
        <v>74</v>
      </c>
      <c r="BE6" s="149" t="s">
        <v>128</v>
      </c>
      <c r="BF6" s="145"/>
      <c r="BG6" s="25" t="str">
        <f t="shared" ref="BG6:BG27" si="6">IF(BF6="","",BF6/BF$28)</f>
        <v/>
      </c>
      <c r="BH6" s="25"/>
      <c r="BI6" s="145" t="s">
        <v>106</v>
      </c>
      <c r="BJ6" s="148" t="s">
        <v>74</v>
      </c>
      <c r="BK6" s="149" t="s">
        <v>128</v>
      </c>
      <c r="BL6" s="145"/>
      <c r="BM6" s="25" t="str">
        <f t="shared" ref="BM6:BM27" si="7">IF(BL6="","",BL6/BL$28)</f>
        <v/>
      </c>
      <c r="BO6" s="145" t="s">
        <v>106</v>
      </c>
      <c r="BP6" s="235" t="s">
        <v>74</v>
      </c>
      <c r="BQ6" s="236" t="s">
        <v>8</v>
      </c>
      <c r="BR6"/>
      <c r="BS6" s="25" t="str">
        <f>IF(BR6="","",BR6/BR$41)</f>
        <v/>
      </c>
    </row>
    <row r="7" spans="1:71" s="2" customFormat="1" ht="15" customHeight="1" x14ac:dyDescent="0.2">
      <c r="A7" s="4" t="s">
        <v>106</v>
      </c>
      <c r="B7" s="5" t="s">
        <v>87</v>
      </c>
      <c r="C7" s="6" t="s">
        <v>88</v>
      </c>
      <c r="D7" s="6"/>
      <c r="E7" s="14" t="str">
        <f>IF(D7="","",D7/D$25)</f>
        <v/>
      </c>
      <c r="F7" s="14"/>
      <c r="G7" t="s">
        <v>106</v>
      </c>
      <c r="H7" s="5" t="s">
        <v>87</v>
      </c>
      <c r="I7" s="6" t="s">
        <v>88</v>
      </c>
      <c r="J7"/>
      <c r="K7" s="25" t="str">
        <f t="shared" si="0"/>
        <v/>
      </c>
      <c r="L7" s="25"/>
      <c r="M7" t="s">
        <v>106</v>
      </c>
      <c r="N7" s="5" t="s">
        <v>87</v>
      </c>
      <c r="O7" s="6" t="s">
        <v>88</v>
      </c>
      <c r="P7"/>
      <c r="Q7" s="25" t="str">
        <f t="shared" si="1"/>
        <v/>
      </c>
      <c r="R7" s="25"/>
      <c r="S7" t="s">
        <v>106</v>
      </c>
      <c r="T7" s="5" t="s">
        <v>87</v>
      </c>
      <c r="U7" s="6" t="s">
        <v>88</v>
      </c>
      <c r="V7">
        <v>2</v>
      </c>
      <c r="W7" s="25">
        <f t="shared" si="2"/>
        <v>1.3071895424836602E-2</v>
      </c>
      <c r="X7" s="14"/>
      <c r="Y7" t="s">
        <v>106</v>
      </c>
      <c r="Z7" s="5" t="s">
        <v>87</v>
      </c>
      <c r="AA7" s="6" t="s">
        <v>88</v>
      </c>
      <c r="AB7">
        <v>4</v>
      </c>
      <c r="AC7" s="25">
        <f t="shared" si="3"/>
        <v>1.7167381974248927E-2</v>
      </c>
      <c r="AD7" s="14"/>
      <c r="AE7" t="s">
        <v>106</v>
      </c>
      <c r="AF7" s="5" t="s">
        <v>87</v>
      </c>
      <c r="AG7" s="6" t="s">
        <v>88</v>
      </c>
      <c r="AH7">
        <v>8</v>
      </c>
      <c r="AI7" s="25">
        <f t="shared" si="4"/>
        <v>3.5874439461883408E-2</v>
      </c>
      <c r="AJ7" s="25"/>
      <c r="AK7" t="s">
        <v>106</v>
      </c>
      <c r="AL7" s="5" t="s">
        <v>87</v>
      </c>
      <c r="AM7" s="6" t="s">
        <v>88</v>
      </c>
      <c r="AN7">
        <v>3</v>
      </c>
      <c r="AO7" s="25">
        <f>IF(AN7="","",AN7/AN28)</f>
        <v>1.0869565217391304E-2</v>
      </c>
      <c r="AQ7" s="184" t="s">
        <v>106</v>
      </c>
      <c r="AR7" s="148" t="s">
        <v>87</v>
      </c>
      <c r="AS7" s="149" t="s">
        <v>88</v>
      </c>
      <c r="AT7" s="169">
        <v>15</v>
      </c>
      <c r="AU7" s="159">
        <f>IF(AT7="","",AT7/AT28)</f>
        <v>0.14285714285714285</v>
      </c>
      <c r="AW7" s="145" t="s">
        <v>106</v>
      </c>
      <c r="AX7" s="148" t="s">
        <v>87</v>
      </c>
      <c r="AY7" s="149" t="s">
        <v>88</v>
      </c>
      <c r="AZ7" s="145">
        <v>10</v>
      </c>
      <c r="BA7" s="25">
        <f t="shared" si="5"/>
        <v>0.08</v>
      </c>
      <c r="BB7" s="25"/>
      <c r="BC7" s="145" t="s">
        <v>106</v>
      </c>
      <c r="BD7" s="148" t="s">
        <v>87</v>
      </c>
      <c r="BE7" s="149" t="s">
        <v>88</v>
      </c>
      <c r="BF7" s="145">
        <v>10</v>
      </c>
      <c r="BG7" s="25">
        <f t="shared" si="6"/>
        <v>0.15873015873015872</v>
      </c>
      <c r="BH7" s="25"/>
      <c r="BI7" s="145" t="s">
        <v>106</v>
      </c>
      <c r="BJ7" s="148" t="s">
        <v>87</v>
      </c>
      <c r="BK7" s="149" t="s">
        <v>88</v>
      </c>
      <c r="BL7" s="145"/>
      <c r="BM7" s="25" t="str">
        <f t="shared" si="7"/>
        <v/>
      </c>
      <c r="BO7" s="145" t="s">
        <v>106</v>
      </c>
      <c r="BP7" s="235" t="s">
        <v>87</v>
      </c>
      <c r="BQ7" s="236" t="s">
        <v>88</v>
      </c>
      <c r="BR7">
        <v>6</v>
      </c>
      <c r="BS7" s="25">
        <f t="shared" ref="BS7:BS40" si="8">IF(BR7="","",BR7/BR$41)</f>
        <v>5.9405940594059403E-2</v>
      </c>
    </row>
    <row r="8" spans="1:71" s="2" customFormat="1" ht="15" customHeight="1" x14ac:dyDescent="0.2">
      <c r="A8" s="4" t="s">
        <v>106</v>
      </c>
      <c r="B8" s="5" t="s">
        <v>76</v>
      </c>
      <c r="C8" s="6" t="s">
        <v>80</v>
      </c>
      <c r="D8" s="6">
        <v>13</v>
      </c>
      <c r="E8" s="14">
        <f t="shared" ref="E8:E24" si="9">IF(D8="","",D8/D$25)</f>
        <v>0.13978494623655913</v>
      </c>
      <c r="F8" s="14"/>
      <c r="G8" t="s">
        <v>106</v>
      </c>
      <c r="H8" s="5" t="s">
        <v>76</v>
      </c>
      <c r="I8" s="6" t="s">
        <v>80</v>
      </c>
      <c r="J8"/>
      <c r="K8" s="25" t="str">
        <f t="shared" si="0"/>
        <v/>
      </c>
      <c r="L8" s="25"/>
      <c r="M8" t="s">
        <v>106</v>
      </c>
      <c r="N8" s="5" t="s">
        <v>76</v>
      </c>
      <c r="O8" s="6" t="s">
        <v>80</v>
      </c>
      <c r="P8">
        <v>13</v>
      </c>
      <c r="Q8" s="25">
        <f t="shared" si="1"/>
        <v>9.6296296296296297E-2</v>
      </c>
      <c r="R8" s="25"/>
      <c r="S8" t="s">
        <v>106</v>
      </c>
      <c r="T8" s="5" t="s">
        <v>76</v>
      </c>
      <c r="U8" s="6" t="s">
        <v>80</v>
      </c>
      <c r="V8">
        <v>9</v>
      </c>
      <c r="W8" s="25">
        <f t="shared" si="2"/>
        <v>5.8823529411764705E-2</v>
      </c>
      <c r="X8" s="14"/>
      <c r="Y8" t="s">
        <v>106</v>
      </c>
      <c r="Z8" s="5" t="s">
        <v>76</v>
      </c>
      <c r="AA8" s="6" t="s">
        <v>80</v>
      </c>
      <c r="AB8">
        <v>12</v>
      </c>
      <c r="AC8" s="25">
        <f t="shared" si="3"/>
        <v>5.1502145922746781E-2</v>
      </c>
      <c r="AD8" s="14"/>
      <c r="AE8" t="s">
        <v>106</v>
      </c>
      <c r="AF8" s="5" t="s">
        <v>76</v>
      </c>
      <c r="AG8" s="6" t="s">
        <v>80</v>
      </c>
      <c r="AH8">
        <v>12</v>
      </c>
      <c r="AI8" s="25">
        <f t="shared" si="4"/>
        <v>5.3811659192825115E-2</v>
      </c>
      <c r="AJ8" s="25"/>
      <c r="AK8" t="s">
        <v>106</v>
      </c>
      <c r="AL8" s="5" t="s">
        <v>76</v>
      </c>
      <c r="AM8" s="6" t="s">
        <v>80</v>
      </c>
      <c r="AN8"/>
      <c r="AO8" s="25" t="str">
        <f>IF(AN8="","",AN8/AN28)</f>
        <v/>
      </c>
      <c r="AQ8" s="184" t="s">
        <v>106</v>
      </c>
      <c r="AR8" s="148" t="s">
        <v>76</v>
      </c>
      <c r="AS8" s="149" t="s">
        <v>80</v>
      </c>
      <c r="AT8" s="169">
        <v>10</v>
      </c>
      <c r="AU8" s="159">
        <f>IF(AT8="","",AT8/AT28)</f>
        <v>9.5238095238095233E-2</v>
      </c>
      <c r="AW8" s="145" t="s">
        <v>106</v>
      </c>
      <c r="AX8" s="148" t="s">
        <v>76</v>
      </c>
      <c r="AY8" s="149" t="s">
        <v>80</v>
      </c>
      <c r="AZ8" s="145">
        <v>5</v>
      </c>
      <c r="BA8" s="25">
        <f t="shared" si="5"/>
        <v>0.04</v>
      </c>
      <c r="BB8" s="25"/>
      <c r="BC8" s="145" t="s">
        <v>106</v>
      </c>
      <c r="BD8" s="148" t="s">
        <v>76</v>
      </c>
      <c r="BE8" s="149" t="s">
        <v>80</v>
      </c>
      <c r="BF8" s="145">
        <v>16</v>
      </c>
      <c r="BG8" s="25">
        <f t="shared" si="6"/>
        <v>0.25396825396825395</v>
      </c>
      <c r="BH8" s="25"/>
      <c r="BI8" s="145" t="s">
        <v>106</v>
      </c>
      <c r="BJ8" s="148" t="s">
        <v>76</v>
      </c>
      <c r="BK8" s="149" t="s">
        <v>80</v>
      </c>
      <c r="BL8" s="145">
        <v>1</v>
      </c>
      <c r="BM8" s="25">
        <f t="shared" si="7"/>
        <v>1.0752688172043012E-2</v>
      </c>
      <c r="BO8" s="145" t="s">
        <v>106</v>
      </c>
      <c r="BP8" s="235" t="s">
        <v>76</v>
      </c>
      <c r="BQ8" s="236" t="s">
        <v>80</v>
      </c>
      <c r="BR8">
        <v>1</v>
      </c>
      <c r="BS8" s="25">
        <f t="shared" si="8"/>
        <v>9.9009900990099011E-3</v>
      </c>
    </row>
    <row r="9" spans="1:71" s="2" customFormat="1" ht="15" customHeight="1" x14ac:dyDescent="0.2">
      <c r="A9" s="4" t="s">
        <v>106</v>
      </c>
      <c r="B9" s="5" t="s">
        <v>74</v>
      </c>
      <c r="C9" s="6" t="s">
        <v>100</v>
      </c>
      <c r="D9" s="6">
        <v>4</v>
      </c>
      <c r="E9" s="14">
        <f t="shared" si="9"/>
        <v>4.3010752688172046E-2</v>
      </c>
      <c r="F9" s="14"/>
      <c r="G9" t="s">
        <v>106</v>
      </c>
      <c r="H9" s="5" t="s">
        <v>74</v>
      </c>
      <c r="I9" s="6" t="s">
        <v>100</v>
      </c>
      <c r="J9">
        <v>4</v>
      </c>
      <c r="K9" s="25">
        <f t="shared" si="0"/>
        <v>0.12121212121212122</v>
      </c>
      <c r="L9" s="25"/>
      <c r="M9" t="s">
        <v>106</v>
      </c>
      <c r="N9" s="5" t="s">
        <v>74</v>
      </c>
      <c r="O9" s="6" t="s">
        <v>100</v>
      </c>
      <c r="P9">
        <v>41</v>
      </c>
      <c r="Q9" s="25">
        <f t="shared" si="1"/>
        <v>0.3037037037037037</v>
      </c>
      <c r="R9" s="25"/>
      <c r="S9" t="s">
        <v>106</v>
      </c>
      <c r="T9" s="5" t="s">
        <v>75</v>
      </c>
      <c r="U9" s="6" t="s">
        <v>17</v>
      </c>
      <c r="V9">
        <v>15</v>
      </c>
      <c r="W9" s="25">
        <f t="shared" si="2"/>
        <v>9.8039215686274508E-2</v>
      </c>
      <c r="X9" s="14"/>
      <c r="Y9" t="s">
        <v>106</v>
      </c>
      <c r="Z9" s="5" t="s">
        <v>75</v>
      </c>
      <c r="AA9" s="6" t="s">
        <v>17</v>
      </c>
      <c r="AB9">
        <v>13</v>
      </c>
      <c r="AC9" s="25">
        <f t="shared" si="3"/>
        <v>5.5793991416309016E-2</v>
      </c>
      <c r="AD9" s="14"/>
      <c r="AE9" t="s">
        <v>106</v>
      </c>
      <c r="AF9" s="5" t="s">
        <v>75</v>
      </c>
      <c r="AG9" s="6" t="s">
        <v>17</v>
      </c>
      <c r="AH9">
        <v>115</v>
      </c>
      <c r="AI9" s="25">
        <f t="shared" si="4"/>
        <v>0.51569506726457404</v>
      </c>
      <c r="AJ9" s="25"/>
      <c r="AK9" t="s">
        <v>106</v>
      </c>
      <c r="AL9" s="5" t="s">
        <v>75</v>
      </c>
      <c r="AM9" s="6" t="s">
        <v>17</v>
      </c>
      <c r="AN9">
        <v>224</v>
      </c>
      <c r="AO9" s="25">
        <f>IF(AN9="","",AN9/AN28)</f>
        <v>0.81159420289855078</v>
      </c>
      <c r="AQ9" s="184" t="s">
        <v>106</v>
      </c>
      <c r="AR9" s="148" t="s">
        <v>74</v>
      </c>
      <c r="AS9" s="149" t="s">
        <v>100</v>
      </c>
      <c r="AT9" s="169">
        <v>8</v>
      </c>
      <c r="AU9" s="159">
        <f>IF(AT9="","",AT9/AT28)</f>
        <v>7.6190476190476197E-2</v>
      </c>
      <c r="AW9" s="145" t="s">
        <v>106</v>
      </c>
      <c r="AX9" s="148" t="s">
        <v>75</v>
      </c>
      <c r="AY9" s="149" t="s">
        <v>17</v>
      </c>
      <c r="AZ9" s="145">
        <v>70</v>
      </c>
      <c r="BA9" s="25">
        <f t="shared" si="5"/>
        <v>0.56000000000000005</v>
      </c>
      <c r="BB9" s="25"/>
      <c r="BC9" s="145" t="s">
        <v>106</v>
      </c>
      <c r="BD9" s="148" t="s">
        <v>75</v>
      </c>
      <c r="BE9" s="149" t="s">
        <v>17</v>
      </c>
      <c r="BF9" s="145">
        <v>27</v>
      </c>
      <c r="BG9" s="25">
        <f t="shared" si="6"/>
        <v>0.42857142857142855</v>
      </c>
      <c r="BH9" s="25"/>
      <c r="BI9" s="145" t="s">
        <v>106</v>
      </c>
      <c r="BJ9" s="148" t="s">
        <v>75</v>
      </c>
      <c r="BK9" s="149" t="s">
        <v>17</v>
      </c>
      <c r="BL9" s="145">
        <v>50</v>
      </c>
      <c r="BM9" s="25">
        <f t="shared" si="7"/>
        <v>0.5376344086021505</v>
      </c>
      <c r="BO9" s="145" t="s">
        <v>106</v>
      </c>
      <c r="BP9" s="235" t="s">
        <v>74</v>
      </c>
      <c r="BQ9" s="236" t="s">
        <v>100</v>
      </c>
      <c r="BR9">
        <v>6</v>
      </c>
      <c r="BS9" s="25">
        <f t="shared" si="8"/>
        <v>5.9405940594059403E-2</v>
      </c>
    </row>
    <row r="10" spans="1:71" s="2" customFormat="1" ht="15" customHeight="1" x14ac:dyDescent="0.2">
      <c r="A10" s="4" t="s">
        <v>106</v>
      </c>
      <c r="B10" s="5" t="s">
        <v>89</v>
      </c>
      <c r="C10" s="6" t="s">
        <v>90</v>
      </c>
      <c r="D10" s="6"/>
      <c r="E10" s="14" t="str">
        <f t="shared" si="9"/>
        <v/>
      </c>
      <c r="F10" s="14"/>
      <c r="G10" t="s">
        <v>106</v>
      </c>
      <c r="H10" s="5" t="s">
        <v>89</v>
      </c>
      <c r="I10" s="6" t="s">
        <v>90</v>
      </c>
      <c r="J10"/>
      <c r="K10" s="25" t="str">
        <f t="shared" si="0"/>
        <v/>
      </c>
      <c r="L10" s="25"/>
      <c r="M10" t="s">
        <v>106</v>
      </c>
      <c r="N10" s="5" t="s">
        <v>89</v>
      </c>
      <c r="O10" s="6" t="s">
        <v>90</v>
      </c>
      <c r="P10"/>
      <c r="Q10" s="25" t="str">
        <f t="shared" si="1"/>
        <v/>
      </c>
      <c r="R10" s="25"/>
      <c r="S10" t="s">
        <v>106</v>
      </c>
      <c r="T10" s="5" t="s">
        <v>89</v>
      </c>
      <c r="U10" s="6" t="s">
        <v>90</v>
      </c>
      <c r="V10"/>
      <c r="W10" s="25" t="str">
        <f t="shared" si="2"/>
        <v/>
      </c>
      <c r="X10" s="14"/>
      <c r="Y10" t="s">
        <v>106</v>
      </c>
      <c r="Z10" s="5" t="s">
        <v>89</v>
      </c>
      <c r="AA10" s="6" t="s">
        <v>90</v>
      </c>
      <c r="AB10"/>
      <c r="AC10" s="25" t="str">
        <f t="shared" si="3"/>
        <v/>
      </c>
      <c r="AD10" s="14"/>
      <c r="AE10" t="s">
        <v>106</v>
      </c>
      <c r="AF10" s="5" t="s">
        <v>89</v>
      </c>
      <c r="AG10" s="6" t="s">
        <v>90</v>
      </c>
      <c r="AH10"/>
      <c r="AI10" s="25" t="str">
        <f t="shared" si="4"/>
        <v/>
      </c>
      <c r="AJ10" s="25"/>
      <c r="AK10" t="s">
        <v>106</v>
      </c>
      <c r="AL10" s="5" t="s">
        <v>89</v>
      </c>
      <c r="AM10" s="6" t="s">
        <v>90</v>
      </c>
      <c r="AN10"/>
      <c r="AO10" s="25" t="str">
        <f t="shared" ref="AO10:AO27" si="10">IF(AN10="","",AN10/AN$28)</f>
        <v/>
      </c>
      <c r="AQ10" s="184" t="s">
        <v>106</v>
      </c>
      <c r="AR10" s="148" t="s">
        <v>89</v>
      </c>
      <c r="AS10" s="149" t="s">
        <v>14</v>
      </c>
      <c r="AT10" s="169"/>
      <c r="AU10" s="159" t="str">
        <f>IF(AT10="","",AT10/#REF!)</f>
        <v/>
      </c>
      <c r="AW10" s="145" t="s">
        <v>106</v>
      </c>
      <c r="AX10" s="148" t="s">
        <v>89</v>
      </c>
      <c r="AY10" s="149" t="s">
        <v>90</v>
      </c>
      <c r="AZ10" s="145"/>
      <c r="BA10" s="25" t="str">
        <f t="shared" si="5"/>
        <v/>
      </c>
      <c r="BB10" s="25"/>
      <c r="BC10" s="145" t="s">
        <v>106</v>
      </c>
      <c r="BD10" s="148" t="s">
        <v>89</v>
      </c>
      <c r="BE10" s="149" t="s">
        <v>90</v>
      </c>
      <c r="BF10" s="145"/>
      <c r="BG10" s="25" t="str">
        <f t="shared" si="6"/>
        <v/>
      </c>
      <c r="BH10" s="25"/>
      <c r="BI10" s="145" t="s">
        <v>106</v>
      </c>
      <c r="BJ10" s="148" t="s">
        <v>89</v>
      </c>
      <c r="BK10" s="149" t="s">
        <v>90</v>
      </c>
      <c r="BL10" s="145"/>
      <c r="BM10" s="25" t="str">
        <f t="shared" si="7"/>
        <v/>
      </c>
      <c r="BO10" s="145" t="s">
        <v>106</v>
      </c>
      <c r="BP10" s="235" t="s">
        <v>89</v>
      </c>
      <c r="BQ10" s="236" t="s">
        <v>14</v>
      </c>
      <c r="BR10"/>
      <c r="BS10" s="25" t="str">
        <f t="shared" si="8"/>
        <v/>
      </c>
    </row>
    <row r="11" spans="1:71" s="2" customFormat="1" ht="15" customHeight="1" x14ac:dyDescent="0.2">
      <c r="A11" s="4" t="s">
        <v>106</v>
      </c>
      <c r="B11" s="5" t="s">
        <v>91</v>
      </c>
      <c r="C11" s="6" t="s">
        <v>81</v>
      </c>
      <c r="D11" s="6"/>
      <c r="E11" s="14" t="str">
        <f t="shared" si="9"/>
        <v/>
      </c>
      <c r="F11" s="14"/>
      <c r="G11" t="s">
        <v>106</v>
      </c>
      <c r="H11" s="5" t="s">
        <v>91</v>
      </c>
      <c r="I11" s="6" t="s">
        <v>81</v>
      </c>
      <c r="J11"/>
      <c r="K11" s="25" t="str">
        <f t="shared" si="0"/>
        <v/>
      </c>
      <c r="L11" s="25"/>
      <c r="M11" t="s">
        <v>106</v>
      </c>
      <c r="N11" s="5" t="s">
        <v>91</v>
      </c>
      <c r="O11" s="6" t="s">
        <v>81</v>
      </c>
      <c r="P11"/>
      <c r="Q11" s="25" t="str">
        <f t="shared" si="1"/>
        <v/>
      </c>
      <c r="R11" s="25"/>
      <c r="S11" t="s">
        <v>106</v>
      </c>
      <c r="T11" s="5" t="s">
        <v>91</v>
      </c>
      <c r="U11" s="6" t="s">
        <v>81</v>
      </c>
      <c r="V11"/>
      <c r="W11" s="25" t="str">
        <f t="shared" si="2"/>
        <v/>
      </c>
      <c r="X11" s="14"/>
      <c r="Y11" t="s">
        <v>106</v>
      </c>
      <c r="Z11" s="5" t="s">
        <v>91</v>
      </c>
      <c r="AA11" s="6" t="s">
        <v>81</v>
      </c>
      <c r="AB11"/>
      <c r="AC11" s="25" t="str">
        <f t="shared" si="3"/>
        <v/>
      </c>
      <c r="AD11" s="14"/>
      <c r="AE11" t="s">
        <v>106</v>
      </c>
      <c r="AF11" s="5" t="s">
        <v>91</v>
      </c>
      <c r="AG11" s="6" t="s">
        <v>81</v>
      </c>
      <c r="AH11"/>
      <c r="AI11" s="25" t="str">
        <f t="shared" si="4"/>
        <v/>
      </c>
      <c r="AJ11" s="25"/>
      <c r="AK11" t="s">
        <v>106</v>
      </c>
      <c r="AL11" s="5" t="s">
        <v>91</v>
      </c>
      <c r="AM11" s="6" t="s">
        <v>81</v>
      </c>
      <c r="AN11"/>
      <c r="AO11" s="25" t="str">
        <f t="shared" si="10"/>
        <v/>
      </c>
      <c r="AQ11" s="184" t="s">
        <v>106</v>
      </c>
      <c r="AR11" s="148" t="s">
        <v>91</v>
      </c>
      <c r="AS11" s="149" t="s">
        <v>81</v>
      </c>
      <c r="AT11" s="169"/>
      <c r="AU11" s="159" t="str">
        <f>IF(AT11="","",AT11/#REF!)</f>
        <v/>
      </c>
      <c r="AW11" s="145" t="s">
        <v>106</v>
      </c>
      <c r="AX11" s="148" t="s">
        <v>91</v>
      </c>
      <c r="AY11" s="149" t="s">
        <v>81</v>
      </c>
      <c r="AZ11" s="145"/>
      <c r="BA11" s="25" t="str">
        <f t="shared" si="5"/>
        <v/>
      </c>
      <c r="BB11" s="25"/>
      <c r="BC11" s="145" t="s">
        <v>106</v>
      </c>
      <c r="BD11" s="148" t="s">
        <v>91</v>
      </c>
      <c r="BE11" s="149" t="s">
        <v>81</v>
      </c>
      <c r="BF11" s="145"/>
      <c r="BG11" s="25" t="str">
        <f t="shared" si="6"/>
        <v/>
      </c>
      <c r="BH11" s="25"/>
      <c r="BI11" s="145" t="s">
        <v>106</v>
      </c>
      <c r="BJ11" s="148" t="s">
        <v>91</v>
      </c>
      <c r="BK11" s="149" t="s">
        <v>81</v>
      </c>
      <c r="BL11" s="145"/>
      <c r="BM11" s="25" t="str">
        <f t="shared" si="7"/>
        <v/>
      </c>
      <c r="BO11" s="145" t="s">
        <v>106</v>
      </c>
      <c r="BP11" s="235" t="s">
        <v>89</v>
      </c>
      <c r="BQ11" s="236" t="s">
        <v>16</v>
      </c>
      <c r="BR11"/>
      <c r="BS11" s="25" t="str">
        <f t="shared" si="8"/>
        <v/>
      </c>
    </row>
    <row r="12" spans="1:71" s="2" customFormat="1" ht="15" customHeight="1" x14ac:dyDescent="0.2">
      <c r="A12" s="4" t="s">
        <v>106</v>
      </c>
      <c r="B12" s="5" t="s">
        <v>92</v>
      </c>
      <c r="C12" s="6" t="s">
        <v>93</v>
      </c>
      <c r="D12" s="6"/>
      <c r="E12" s="14" t="str">
        <f t="shared" si="9"/>
        <v/>
      </c>
      <c r="F12" s="16"/>
      <c r="G12" t="s">
        <v>106</v>
      </c>
      <c r="H12" s="5" t="s">
        <v>92</v>
      </c>
      <c r="I12" s="6" t="s">
        <v>93</v>
      </c>
      <c r="J12">
        <v>4</v>
      </c>
      <c r="K12" s="25">
        <f t="shared" si="0"/>
        <v>0.12121212121212122</v>
      </c>
      <c r="L12" s="25"/>
      <c r="M12" t="s">
        <v>106</v>
      </c>
      <c r="N12" s="5" t="s">
        <v>92</v>
      </c>
      <c r="O12" s="6" t="s">
        <v>93</v>
      </c>
      <c r="P12">
        <v>7</v>
      </c>
      <c r="Q12" s="25">
        <f t="shared" si="1"/>
        <v>5.185185185185185E-2</v>
      </c>
      <c r="R12" s="25"/>
      <c r="S12" t="s">
        <v>106</v>
      </c>
      <c r="T12" s="5" t="s">
        <v>92</v>
      </c>
      <c r="U12" s="6" t="s">
        <v>93</v>
      </c>
      <c r="V12">
        <v>28</v>
      </c>
      <c r="W12" s="25">
        <f t="shared" si="2"/>
        <v>0.18300653594771241</v>
      </c>
      <c r="X12" s="16"/>
      <c r="Y12" t="s">
        <v>106</v>
      </c>
      <c r="Z12" s="5" t="s">
        <v>92</v>
      </c>
      <c r="AA12" s="6" t="s">
        <v>93</v>
      </c>
      <c r="AB12"/>
      <c r="AC12" s="25" t="str">
        <f t="shared" si="3"/>
        <v/>
      </c>
      <c r="AD12" s="16"/>
      <c r="AE12" t="s">
        <v>106</v>
      </c>
      <c r="AF12" s="5" t="s">
        <v>92</v>
      </c>
      <c r="AG12" s="6" t="s">
        <v>93</v>
      </c>
      <c r="AH12">
        <v>7</v>
      </c>
      <c r="AI12" s="25">
        <f t="shared" si="4"/>
        <v>3.1390134529147982E-2</v>
      </c>
      <c r="AJ12" s="25"/>
      <c r="AK12" t="s">
        <v>106</v>
      </c>
      <c r="AL12" s="5" t="s">
        <v>92</v>
      </c>
      <c r="AM12" s="6" t="s">
        <v>93</v>
      </c>
      <c r="AN12">
        <v>7</v>
      </c>
      <c r="AO12" s="25">
        <f t="shared" si="10"/>
        <v>2.5362318840579712E-2</v>
      </c>
      <c r="AQ12" s="184" t="s">
        <v>106</v>
      </c>
      <c r="AR12" s="148" t="s">
        <v>92</v>
      </c>
      <c r="AS12" s="149" t="s">
        <v>93</v>
      </c>
      <c r="AT12" s="169">
        <v>1</v>
      </c>
      <c r="AU12" s="159">
        <f>IF(AT12="","",AT12/AT28)</f>
        <v>9.5238095238095247E-3</v>
      </c>
      <c r="AW12" s="145" t="s">
        <v>106</v>
      </c>
      <c r="AX12" s="148" t="s">
        <v>92</v>
      </c>
      <c r="AY12" s="149" t="s">
        <v>93</v>
      </c>
      <c r="AZ12" s="145">
        <v>5</v>
      </c>
      <c r="BA12" s="25">
        <f t="shared" si="5"/>
        <v>0.04</v>
      </c>
      <c r="BB12" s="25"/>
      <c r="BC12" s="145" t="s">
        <v>106</v>
      </c>
      <c r="BD12" s="148" t="s">
        <v>92</v>
      </c>
      <c r="BE12" s="149" t="s">
        <v>93</v>
      </c>
      <c r="BF12" s="145">
        <v>7</v>
      </c>
      <c r="BG12" s="25">
        <f t="shared" si="6"/>
        <v>0.1111111111111111</v>
      </c>
      <c r="BH12" s="25"/>
      <c r="BI12" s="145" t="s">
        <v>106</v>
      </c>
      <c r="BJ12" s="148" t="s">
        <v>92</v>
      </c>
      <c r="BK12" s="149" t="s">
        <v>93</v>
      </c>
      <c r="BL12" s="145">
        <v>25</v>
      </c>
      <c r="BM12" s="25">
        <f t="shared" si="7"/>
        <v>0.26881720430107525</v>
      </c>
      <c r="BO12" s="145" t="s">
        <v>106</v>
      </c>
      <c r="BP12" s="235" t="s">
        <v>91</v>
      </c>
      <c r="BQ12" s="236" t="s">
        <v>81</v>
      </c>
      <c r="BR12"/>
      <c r="BS12" s="25" t="str">
        <f t="shared" si="8"/>
        <v/>
      </c>
    </row>
    <row r="13" spans="1:71" s="2" customFormat="1" ht="15" customHeight="1" x14ac:dyDescent="0.2">
      <c r="A13" s="4" t="s">
        <v>106</v>
      </c>
      <c r="B13" s="5" t="s">
        <v>95</v>
      </c>
      <c r="C13" s="6" t="s">
        <v>96</v>
      </c>
      <c r="D13" s="6"/>
      <c r="E13" s="14" t="str">
        <f t="shared" si="9"/>
        <v/>
      </c>
      <c r="F13" s="16"/>
      <c r="G13" t="s">
        <v>106</v>
      </c>
      <c r="H13" s="5" t="s">
        <v>95</v>
      </c>
      <c r="I13" s="6" t="s">
        <v>96</v>
      </c>
      <c r="J13"/>
      <c r="K13" s="25" t="str">
        <f t="shared" si="0"/>
        <v/>
      </c>
      <c r="L13" s="25"/>
      <c r="M13" t="s">
        <v>106</v>
      </c>
      <c r="N13" s="5" t="s">
        <v>95</v>
      </c>
      <c r="O13" s="6" t="s">
        <v>96</v>
      </c>
      <c r="P13"/>
      <c r="Q13" s="25" t="str">
        <f t="shared" si="1"/>
        <v/>
      </c>
      <c r="R13" s="25"/>
      <c r="S13" t="s">
        <v>106</v>
      </c>
      <c r="T13" s="5" t="s">
        <v>95</v>
      </c>
      <c r="U13" s="6" t="s">
        <v>96</v>
      </c>
      <c r="V13"/>
      <c r="W13" s="25" t="str">
        <f t="shared" si="2"/>
        <v/>
      </c>
      <c r="X13" s="16"/>
      <c r="Y13" t="s">
        <v>106</v>
      </c>
      <c r="Z13" s="5" t="s">
        <v>95</v>
      </c>
      <c r="AA13" s="6" t="s">
        <v>96</v>
      </c>
      <c r="AB13"/>
      <c r="AC13" s="25" t="str">
        <f t="shared" si="3"/>
        <v/>
      </c>
      <c r="AD13" s="16"/>
      <c r="AE13" t="s">
        <v>106</v>
      </c>
      <c r="AF13" s="5" t="s">
        <v>95</v>
      </c>
      <c r="AG13" s="6" t="s">
        <v>96</v>
      </c>
      <c r="AH13"/>
      <c r="AI13" s="25" t="str">
        <f t="shared" si="4"/>
        <v/>
      </c>
      <c r="AJ13" s="25"/>
      <c r="AK13" t="s">
        <v>106</v>
      </c>
      <c r="AL13" s="5" t="s">
        <v>95</v>
      </c>
      <c r="AM13" s="6" t="s">
        <v>96</v>
      </c>
      <c r="AN13"/>
      <c r="AO13" s="25" t="str">
        <f t="shared" si="10"/>
        <v/>
      </c>
      <c r="AQ13" s="184" t="s">
        <v>106</v>
      </c>
      <c r="AR13" s="148" t="s">
        <v>95</v>
      </c>
      <c r="AS13" s="149" t="s">
        <v>96</v>
      </c>
      <c r="AT13" s="169"/>
      <c r="AU13" s="159" t="str">
        <f>IF(AT13="","",AT13/#REF!)</f>
        <v/>
      </c>
      <c r="AW13" s="145" t="s">
        <v>106</v>
      </c>
      <c r="AX13" s="148" t="s">
        <v>95</v>
      </c>
      <c r="AY13" s="149" t="s">
        <v>96</v>
      </c>
      <c r="AZ13" s="145"/>
      <c r="BA13" s="25" t="str">
        <f t="shared" si="5"/>
        <v/>
      </c>
      <c r="BB13" s="25"/>
      <c r="BC13" s="145" t="s">
        <v>106</v>
      </c>
      <c r="BD13" s="148" t="s">
        <v>95</v>
      </c>
      <c r="BE13" s="149" t="s">
        <v>96</v>
      </c>
      <c r="BF13" s="145"/>
      <c r="BG13" s="25" t="str">
        <f t="shared" si="6"/>
        <v/>
      </c>
      <c r="BH13" s="25"/>
      <c r="BI13" s="145" t="s">
        <v>106</v>
      </c>
      <c r="BJ13" s="148" t="s">
        <v>95</v>
      </c>
      <c r="BK13" s="149" t="s">
        <v>96</v>
      </c>
      <c r="BL13" s="145"/>
      <c r="BM13" s="25" t="str">
        <f t="shared" si="7"/>
        <v/>
      </c>
      <c r="BO13" s="145" t="s">
        <v>106</v>
      </c>
      <c r="BP13" s="235" t="s">
        <v>92</v>
      </c>
      <c r="BQ13" s="236" t="s">
        <v>93</v>
      </c>
      <c r="BR13">
        <v>8</v>
      </c>
      <c r="BS13" s="25">
        <f t="shared" si="8"/>
        <v>7.9207920792079209E-2</v>
      </c>
    </row>
    <row r="14" spans="1:71" s="2" customFormat="1" ht="15" customHeight="1" x14ac:dyDescent="0.2">
      <c r="A14" s="4" t="s">
        <v>106</v>
      </c>
      <c r="B14" s="5" t="s">
        <v>99</v>
      </c>
      <c r="C14" s="6" t="s">
        <v>84</v>
      </c>
      <c r="D14" s="6"/>
      <c r="E14" s="14" t="str">
        <f t="shared" si="9"/>
        <v/>
      </c>
      <c r="F14" s="16"/>
      <c r="G14" t="s">
        <v>106</v>
      </c>
      <c r="H14" s="5" t="s">
        <v>99</v>
      </c>
      <c r="I14" s="6" t="s">
        <v>84</v>
      </c>
      <c r="J14">
        <v>6</v>
      </c>
      <c r="K14" s="25">
        <f t="shared" si="0"/>
        <v>0.18181818181818182</v>
      </c>
      <c r="L14" s="25"/>
      <c r="M14" t="s">
        <v>106</v>
      </c>
      <c r="N14" s="5" t="s">
        <v>99</v>
      </c>
      <c r="O14" s="6" t="s">
        <v>84</v>
      </c>
      <c r="P14">
        <v>20</v>
      </c>
      <c r="Q14" s="25">
        <f t="shared" si="1"/>
        <v>0.14814814814814814</v>
      </c>
      <c r="R14" s="25"/>
      <c r="S14" t="s">
        <v>106</v>
      </c>
      <c r="T14" s="5" t="s">
        <v>99</v>
      </c>
      <c r="U14" s="6" t="s">
        <v>84</v>
      </c>
      <c r="V14">
        <v>25</v>
      </c>
      <c r="W14" s="25">
        <f t="shared" si="2"/>
        <v>0.16339869281045752</v>
      </c>
      <c r="X14" s="16"/>
      <c r="Y14" t="s">
        <v>106</v>
      </c>
      <c r="Z14" s="5" t="s">
        <v>99</v>
      </c>
      <c r="AA14" s="6" t="s">
        <v>84</v>
      </c>
      <c r="AB14"/>
      <c r="AC14" s="25" t="str">
        <f t="shared" si="3"/>
        <v/>
      </c>
      <c r="AD14" s="16"/>
      <c r="AE14" t="s">
        <v>106</v>
      </c>
      <c r="AF14" s="5" t="s">
        <v>99</v>
      </c>
      <c r="AG14" s="6" t="s">
        <v>84</v>
      </c>
      <c r="AH14">
        <v>16</v>
      </c>
      <c r="AI14" s="25">
        <f t="shared" si="4"/>
        <v>7.1748878923766815E-2</v>
      </c>
      <c r="AJ14" s="25"/>
      <c r="AK14" t="s">
        <v>106</v>
      </c>
      <c r="AL14" s="5" t="s">
        <v>99</v>
      </c>
      <c r="AM14" s="6" t="s">
        <v>84</v>
      </c>
      <c r="AN14">
        <v>13</v>
      </c>
      <c r="AO14" s="25">
        <f t="shared" si="10"/>
        <v>4.710144927536232E-2</v>
      </c>
      <c r="AQ14" s="184" t="s">
        <v>106</v>
      </c>
      <c r="AR14" s="148" t="s">
        <v>99</v>
      </c>
      <c r="AS14" s="149" t="s">
        <v>84</v>
      </c>
      <c r="AT14" s="169">
        <v>20</v>
      </c>
      <c r="AU14" s="159">
        <f>IF(AT14="","",AT14/AT28)</f>
        <v>0.19047619047619047</v>
      </c>
      <c r="AW14" s="145" t="s">
        <v>106</v>
      </c>
      <c r="AX14" s="148" t="s">
        <v>99</v>
      </c>
      <c r="AY14" s="149" t="s">
        <v>84</v>
      </c>
      <c r="AZ14" s="145"/>
      <c r="BA14" s="25" t="str">
        <f t="shared" si="5"/>
        <v/>
      </c>
      <c r="BB14" s="25"/>
      <c r="BC14" s="145" t="s">
        <v>106</v>
      </c>
      <c r="BD14" s="148" t="s">
        <v>99</v>
      </c>
      <c r="BE14" s="149" t="s">
        <v>84</v>
      </c>
      <c r="BF14" s="145">
        <v>3</v>
      </c>
      <c r="BG14" s="25">
        <f t="shared" si="6"/>
        <v>4.7619047619047616E-2</v>
      </c>
      <c r="BH14" s="25"/>
      <c r="BI14" s="145" t="s">
        <v>106</v>
      </c>
      <c r="BJ14" s="148" t="s">
        <v>99</v>
      </c>
      <c r="BK14" s="149" t="s">
        <v>84</v>
      </c>
      <c r="BL14" s="145">
        <v>3</v>
      </c>
      <c r="BM14" s="25">
        <f t="shared" si="7"/>
        <v>3.2258064516129031E-2</v>
      </c>
      <c r="BO14" s="145" t="s">
        <v>106</v>
      </c>
      <c r="BP14" s="235" t="s">
        <v>95</v>
      </c>
      <c r="BQ14" s="236" t="s">
        <v>96</v>
      </c>
      <c r="BR14"/>
      <c r="BS14" s="25" t="str">
        <f t="shared" si="8"/>
        <v/>
      </c>
    </row>
    <row r="15" spans="1:71" s="2" customFormat="1" ht="15" customHeight="1" x14ac:dyDescent="0.2">
      <c r="A15" s="4" t="s">
        <v>106</v>
      </c>
      <c r="B15" s="5" t="s">
        <v>101</v>
      </c>
      <c r="C15" s="6" t="s">
        <v>102</v>
      </c>
      <c r="D15" s="6"/>
      <c r="E15" s="14" t="str">
        <f t="shared" si="9"/>
        <v/>
      </c>
      <c r="F15" s="16"/>
      <c r="G15" t="s">
        <v>106</v>
      </c>
      <c r="H15" s="5" t="s">
        <v>101</v>
      </c>
      <c r="I15" s="6" t="s">
        <v>102</v>
      </c>
      <c r="J15"/>
      <c r="K15" s="25" t="str">
        <f t="shared" si="0"/>
        <v/>
      </c>
      <c r="L15" s="25"/>
      <c r="M15" t="s">
        <v>106</v>
      </c>
      <c r="N15" s="5" t="s">
        <v>101</v>
      </c>
      <c r="O15" s="6" t="s">
        <v>102</v>
      </c>
      <c r="P15"/>
      <c r="Q15" s="25" t="str">
        <f t="shared" si="1"/>
        <v/>
      </c>
      <c r="R15" s="25"/>
      <c r="S15" t="s">
        <v>106</v>
      </c>
      <c r="T15" s="5" t="s">
        <v>101</v>
      </c>
      <c r="U15" s="6" t="s">
        <v>102</v>
      </c>
      <c r="V15"/>
      <c r="W15" s="25" t="str">
        <f t="shared" si="2"/>
        <v/>
      </c>
      <c r="X15" s="16"/>
      <c r="Y15" t="s">
        <v>106</v>
      </c>
      <c r="Z15" s="5" t="s">
        <v>101</v>
      </c>
      <c r="AA15" s="6" t="s">
        <v>102</v>
      </c>
      <c r="AB15"/>
      <c r="AC15" s="25" t="str">
        <f t="shared" si="3"/>
        <v/>
      </c>
      <c r="AD15" s="16"/>
      <c r="AE15" t="s">
        <v>106</v>
      </c>
      <c r="AF15" s="5" t="s">
        <v>101</v>
      </c>
      <c r="AG15" s="6" t="s">
        <v>102</v>
      </c>
      <c r="AH15">
        <v>4</v>
      </c>
      <c r="AI15" s="25">
        <f t="shared" si="4"/>
        <v>1.7937219730941704E-2</v>
      </c>
      <c r="AJ15" s="25"/>
      <c r="AK15" t="s">
        <v>106</v>
      </c>
      <c r="AL15" s="5" t="s">
        <v>101</v>
      </c>
      <c r="AM15" s="6" t="s">
        <v>102</v>
      </c>
      <c r="AN15">
        <v>2</v>
      </c>
      <c r="AO15" s="25">
        <f t="shared" si="10"/>
        <v>7.246376811594203E-3</v>
      </c>
      <c r="AQ15" s="184" t="s">
        <v>106</v>
      </c>
      <c r="AR15" s="148" t="s">
        <v>182</v>
      </c>
      <c r="AS15" s="149" t="s">
        <v>102</v>
      </c>
      <c r="AT15" s="169"/>
      <c r="AU15" s="159" t="str">
        <f>IF(AT15="","",AT15/#REF!)</f>
        <v/>
      </c>
      <c r="AW15" s="145" t="s">
        <v>106</v>
      </c>
      <c r="AX15" s="148" t="s">
        <v>101</v>
      </c>
      <c r="AY15" s="149" t="s">
        <v>102</v>
      </c>
      <c r="AZ15" s="145"/>
      <c r="BA15" s="25" t="str">
        <f t="shared" si="5"/>
        <v/>
      </c>
      <c r="BB15" s="25"/>
      <c r="BC15" s="145" t="s">
        <v>106</v>
      </c>
      <c r="BD15" s="148" t="s">
        <v>101</v>
      </c>
      <c r="BE15" s="149" t="s">
        <v>102</v>
      </c>
      <c r="BF15" s="145"/>
      <c r="BG15" s="25" t="str">
        <f t="shared" si="6"/>
        <v/>
      </c>
      <c r="BH15" s="25"/>
      <c r="BI15" s="145" t="s">
        <v>106</v>
      </c>
      <c r="BJ15" s="148" t="s">
        <v>101</v>
      </c>
      <c r="BK15" s="149" t="s">
        <v>102</v>
      </c>
      <c r="BL15" s="145"/>
      <c r="BM15" s="25" t="str">
        <f t="shared" si="7"/>
        <v/>
      </c>
      <c r="BO15" s="145" t="s">
        <v>106</v>
      </c>
      <c r="BP15" s="235" t="s">
        <v>99</v>
      </c>
      <c r="BQ15" s="243" t="s">
        <v>4</v>
      </c>
      <c r="BR15">
        <v>20</v>
      </c>
      <c r="BS15" s="25">
        <f t="shared" si="8"/>
        <v>0.19801980198019803</v>
      </c>
    </row>
    <row r="16" spans="1:71" s="2" customFormat="1" ht="15" customHeight="1" x14ac:dyDescent="0.2">
      <c r="A16" s="4" t="s">
        <v>106</v>
      </c>
      <c r="B16" s="5" t="s">
        <v>75</v>
      </c>
      <c r="C16" s="6" t="s">
        <v>78</v>
      </c>
      <c r="D16" s="6">
        <v>26</v>
      </c>
      <c r="E16" s="14">
        <f t="shared" si="9"/>
        <v>0.27956989247311825</v>
      </c>
      <c r="F16" s="16"/>
      <c r="G16" t="s">
        <v>106</v>
      </c>
      <c r="H16" s="5" t="s">
        <v>75</v>
      </c>
      <c r="I16" s="6" t="s">
        <v>78</v>
      </c>
      <c r="J16">
        <v>7</v>
      </c>
      <c r="K16" s="25">
        <f t="shared" si="0"/>
        <v>0.21212121212121213</v>
      </c>
      <c r="L16" s="25"/>
      <c r="M16" t="s">
        <v>106</v>
      </c>
      <c r="N16" s="5" t="s">
        <v>75</v>
      </c>
      <c r="O16" s="6" t="s">
        <v>78</v>
      </c>
      <c r="P16">
        <v>3</v>
      </c>
      <c r="Q16" s="25">
        <f t="shared" si="1"/>
        <v>2.2222222222222223E-2</v>
      </c>
      <c r="R16" s="25"/>
      <c r="S16" t="s">
        <v>106</v>
      </c>
      <c r="T16" s="5" t="s">
        <v>74</v>
      </c>
      <c r="U16" s="6" t="s">
        <v>100</v>
      </c>
      <c r="V16"/>
      <c r="W16" s="25" t="str">
        <f t="shared" si="2"/>
        <v/>
      </c>
      <c r="X16" s="16"/>
      <c r="Y16" t="s">
        <v>106</v>
      </c>
      <c r="Z16" s="5" t="s">
        <v>74</v>
      </c>
      <c r="AA16" s="6" t="s">
        <v>100</v>
      </c>
      <c r="AB16"/>
      <c r="AC16" s="25" t="str">
        <f t="shared" si="3"/>
        <v/>
      </c>
      <c r="AD16" s="16"/>
      <c r="AE16" t="s">
        <v>106</v>
      </c>
      <c r="AF16" s="5" t="s">
        <v>74</v>
      </c>
      <c r="AG16" s="6" t="s">
        <v>100</v>
      </c>
      <c r="AH16"/>
      <c r="AI16" s="25" t="str">
        <f t="shared" si="4"/>
        <v/>
      </c>
      <c r="AJ16" s="25"/>
      <c r="AK16" t="s">
        <v>106</v>
      </c>
      <c r="AL16" s="5" t="s">
        <v>74</v>
      </c>
      <c r="AM16" s="6" t="s">
        <v>100</v>
      </c>
      <c r="AN16">
        <v>1</v>
      </c>
      <c r="AO16" s="25">
        <f t="shared" si="10"/>
        <v>3.6231884057971015E-3</v>
      </c>
      <c r="AQ16" s="184" t="s">
        <v>106</v>
      </c>
      <c r="AR16" s="148" t="s">
        <v>75</v>
      </c>
      <c r="AS16" s="149" t="s">
        <v>17</v>
      </c>
      <c r="AT16" s="169">
        <v>50</v>
      </c>
      <c r="AU16" s="159">
        <f>IF(AT16="","",AT16/AT28)</f>
        <v>0.47619047619047616</v>
      </c>
      <c r="AW16" s="145" t="s">
        <v>106</v>
      </c>
      <c r="AX16" s="148" t="s">
        <v>74</v>
      </c>
      <c r="AY16" s="149" t="s">
        <v>100</v>
      </c>
      <c r="AZ16" s="145"/>
      <c r="BA16" s="25" t="str">
        <f t="shared" si="5"/>
        <v/>
      </c>
      <c r="BB16" s="25"/>
      <c r="BC16" s="145" t="s">
        <v>106</v>
      </c>
      <c r="BD16" s="148" t="s">
        <v>74</v>
      </c>
      <c r="BE16" s="149" t="s">
        <v>100</v>
      </c>
      <c r="BF16" s="145"/>
      <c r="BG16" s="25" t="str">
        <f t="shared" si="6"/>
        <v/>
      </c>
      <c r="BH16" s="25"/>
      <c r="BI16" s="145" t="s">
        <v>106</v>
      </c>
      <c r="BJ16" s="148" t="s">
        <v>74</v>
      </c>
      <c r="BK16" s="149" t="s">
        <v>100</v>
      </c>
      <c r="BL16" s="145">
        <v>1</v>
      </c>
      <c r="BM16" s="25">
        <f t="shared" si="7"/>
        <v>1.0752688172043012E-2</v>
      </c>
      <c r="BO16" s="145" t="s">
        <v>106</v>
      </c>
      <c r="BP16" s="235" t="s">
        <v>182</v>
      </c>
      <c r="BQ16" s="236" t="s">
        <v>102</v>
      </c>
      <c r="BR16"/>
      <c r="BS16" s="25" t="str">
        <f t="shared" si="8"/>
        <v/>
      </c>
    </row>
    <row r="17" spans="1:71" s="2" customFormat="1" ht="15" customHeight="1" x14ac:dyDescent="0.2">
      <c r="A17" s="4" t="s">
        <v>106</v>
      </c>
      <c r="B17" s="5" t="s">
        <v>77</v>
      </c>
      <c r="C17" s="6" t="s">
        <v>82</v>
      </c>
      <c r="D17" s="6">
        <v>23</v>
      </c>
      <c r="E17" s="14">
        <f t="shared" si="9"/>
        <v>0.24731182795698925</v>
      </c>
      <c r="F17" s="16"/>
      <c r="G17" t="s">
        <v>106</v>
      </c>
      <c r="H17" s="5" t="s">
        <v>77</v>
      </c>
      <c r="I17" s="6" t="s">
        <v>82</v>
      </c>
      <c r="J17">
        <v>2</v>
      </c>
      <c r="K17" s="25">
        <f t="shared" si="0"/>
        <v>6.0606060606060608E-2</v>
      </c>
      <c r="L17" s="25"/>
      <c r="M17" t="s">
        <v>106</v>
      </c>
      <c r="N17" s="5" t="s">
        <v>77</v>
      </c>
      <c r="O17" s="6" t="s">
        <v>82</v>
      </c>
      <c r="P17">
        <v>11</v>
      </c>
      <c r="Q17" s="25">
        <f t="shared" si="1"/>
        <v>8.1481481481481488E-2</v>
      </c>
      <c r="R17" s="25"/>
      <c r="S17" t="s">
        <v>106</v>
      </c>
      <c r="T17" s="5" t="s">
        <v>77</v>
      </c>
      <c r="U17" s="6" t="s">
        <v>82</v>
      </c>
      <c r="V17">
        <v>20</v>
      </c>
      <c r="W17" s="25">
        <f t="shared" si="2"/>
        <v>0.13071895424836602</v>
      </c>
      <c r="X17" s="16"/>
      <c r="Y17" t="s">
        <v>106</v>
      </c>
      <c r="Z17" s="5" t="s">
        <v>77</v>
      </c>
      <c r="AA17" s="6" t="s">
        <v>82</v>
      </c>
      <c r="AB17">
        <v>3</v>
      </c>
      <c r="AC17" s="25">
        <f t="shared" si="3"/>
        <v>1.2875536480686695E-2</v>
      </c>
      <c r="AD17" s="16"/>
      <c r="AE17" t="s">
        <v>106</v>
      </c>
      <c r="AF17" s="5" t="s">
        <v>77</v>
      </c>
      <c r="AG17" s="6" t="s">
        <v>82</v>
      </c>
      <c r="AH17">
        <v>20</v>
      </c>
      <c r="AI17" s="25">
        <f t="shared" si="4"/>
        <v>8.9686098654708515E-2</v>
      </c>
      <c r="AJ17" s="25"/>
      <c r="AK17" t="s">
        <v>106</v>
      </c>
      <c r="AL17" s="5" t="s">
        <v>77</v>
      </c>
      <c r="AM17" s="6" t="s">
        <v>82</v>
      </c>
      <c r="AN17">
        <v>1</v>
      </c>
      <c r="AO17" s="25">
        <f t="shared" si="10"/>
        <v>3.6231884057971015E-3</v>
      </c>
      <c r="AQ17" s="184" t="s">
        <v>106</v>
      </c>
      <c r="AR17" s="148" t="s">
        <v>77</v>
      </c>
      <c r="AS17" s="149" t="s">
        <v>82</v>
      </c>
      <c r="AT17" s="169">
        <v>1</v>
      </c>
      <c r="AU17" s="159">
        <f>IF(AT17="","",AT17/AT28)</f>
        <v>9.5238095238095247E-3</v>
      </c>
      <c r="AW17" s="145" t="s">
        <v>106</v>
      </c>
      <c r="AX17" s="148" t="s">
        <v>77</v>
      </c>
      <c r="AY17" s="149" t="s">
        <v>82</v>
      </c>
      <c r="AZ17" s="145"/>
      <c r="BA17" s="25" t="str">
        <f t="shared" si="5"/>
        <v/>
      </c>
      <c r="BB17" s="25"/>
      <c r="BC17" s="145" t="s">
        <v>106</v>
      </c>
      <c r="BD17" s="148" t="s">
        <v>77</v>
      </c>
      <c r="BE17" s="149" t="s">
        <v>82</v>
      </c>
      <c r="BF17" s="145"/>
      <c r="BG17" s="25" t="str">
        <f t="shared" si="6"/>
        <v/>
      </c>
      <c r="BH17" s="25"/>
      <c r="BI17" s="145" t="s">
        <v>106</v>
      </c>
      <c r="BJ17" s="148" t="s">
        <v>77</v>
      </c>
      <c r="BK17" s="149" t="s">
        <v>82</v>
      </c>
      <c r="BL17" s="145">
        <v>6</v>
      </c>
      <c r="BM17" s="25">
        <f t="shared" si="7"/>
        <v>6.4516129032258063E-2</v>
      </c>
      <c r="BO17" s="145" t="s">
        <v>106</v>
      </c>
      <c r="BP17" s="235" t="s">
        <v>75</v>
      </c>
      <c r="BQ17" s="236" t="s">
        <v>17</v>
      </c>
      <c r="BR17">
        <v>55</v>
      </c>
      <c r="BS17" s="25">
        <f t="shared" si="8"/>
        <v>0.54455445544554459</v>
      </c>
    </row>
    <row r="18" spans="1:71" s="2" customFormat="1" ht="15" customHeight="1" x14ac:dyDescent="0.2">
      <c r="A18" s="4" t="s">
        <v>106</v>
      </c>
      <c r="B18" s="5" t="s">
        <v>107</v>
      </c>
      <c r="C18" s="6" t="s">
        <v>108</v>
      </c>
      <c r="D18" s="6">
        <v>1</v>
      </c>
      <c r="E18" s="14">
        <f t="shared" si="9"/>
        <v>1.0752688172043012E-2</v>
      </c>
      <c r="F18" s="16"/>
      <c r="G18" t="s">
        <v>106</v>
      </c>
      <c r="H18" s="5" t="s">
        <v>107</v>
      </c>
      <c r="I18" s="6" t="s">
        <v>108</v>
      </c>
      <c r="J18">
        <v>3</v>
      </c>
      <c r="K18" s="25">
        <f t="shared" si="0"/>
        <v>9.0909090909090912E-2</v>
      </c>
      <c r="L18" s="25"/>
      <c r="M18" t="s">
        <v>106</v>
      </c>
      <c r="N18" s="5" t="s">
        <v>107</v>
      </c>
      <c r="O18" s="6" t="s">
        <v>108</v>
      </c>
      <c r="P18"/>
      <c r="Q18" s="25" t="str">
        <f t="shared" si="1"/>
        <v/>
      </c>
      <c r="R18" s="25"/>
      <c r="S18" t="s">
        <v>106</v>
      </c>
      <c r="T18" s="5" t="s">
        <v>77</v>
      </c>
      <c r="U18" s="6" t="s">
        <v>2</v>
      </c>
      <c r="V18">
        <v>7</v>
      </c>
      <c r="W18" s="25">
        <f t="shared" si="2"/>
        <v>4.5751633986928102E-2</v>
      </c>
      <c r="X18" s="16"/>
      <c r="Y18" t="s">
        <v>106</v>
      </c>
      <c r="Z18" s="5" t="s">
        <v>74</v>
      </c>
      <c r="AA18" s="6" t="s">
        <v>24</v>
      </c>
      <c r="AB18">
        <v>200</v>
      </c>
      <c r="AC18" s="25">
        <f t="shared" si="3"/>
        <v>0.85836909871244638</v>
      </c>
      <c r="AD18" s="16"/>
      <c r="AE18" t="s">
        <v>106</v>
      </c>
      <c r="AF18" s="5" t="s">
        <v>74</v>
      </c>
      <c r="AG18" s="6" t="s">
        <v>24</v>
      </c>
      <c r="AH18">
        <v>36</v>
      </c>
      <c r="AI18" s="25">
        <f t="shared" si="4"/>
        <v>0.16143497757847533</v>
      </c>
      <c r="AJ18" s="25"/>
      <c r="AK18" t="s">
        <v>106</v>
      </c>
      <c r="AL18" s="5" t="s">
        <v>74</v>
      </c>
      <c r="AM18" s="6" t="s">
        <v>24</v>
      </c>
      <c r="AN18">
        <v>14</v>
      </c>
      <c r="AO18" s="25">
        <f t="shared" si="10"/>
        <v>5.0724637681159424E-2</v>
      </c>
      <c r="AQ18" s="184" t="s">
        <v>106</v>
      </c>
      <c r="AR18" s="148" t="s">
        <v>107</v>
      </c>
      <c r="AS18" s="149" t="s">
        <v>108</v>
      </c>
      <c r="AT18" s="169"/>
      <c r="AU18" s="159" t="str">
        <f>IF(AT18="","",AT18/#REF!)</f>
        <v/>
      </c>
      <c r="AW18" s="145" t="s">
        <v>106</v>
      </c>
      <c r="AX18" s="148" t="s">
        <v>74</v>
      </c>
      <c r="AY18" s="149" t="s">
        <v>24</v>
      </c>
      <c r="AZ18" s="145"/>
      <c r="BA18" s="25" t="str">
        <f t="shared" si="5"/>
        <v/>
      </c>
      <c r="BB18" s="25"/>
      <c r="BC18" s="145" t="s">
        <v>106</v>
      </c>
      <c r="BD18" s="148" t="s">
        <v>74</v>
      </c>
      <c r="BE18" s="149" t="s">
        <v>24</v>
      </c>
      <c r="BF18" s="145"/>
      <c r="BG18" s="25" t="str">
        <f t="shared" si="6"/>
        <v/>
      </c>
      <c r="BH18" s="25"/>
      <c r="BI18" s="145" t="s">
        <v>106</v>
      </c>
      <c r="BJ18" s="148" t="s">
        <v>74</v>
      </c>
      <c r="BK18" s="149" t="s">
        <v>24</v>
      </c>
      <c r="BL18" s="145"/>
      <c r="BM18" s="25" t="str">
        <f t="shared" si="7"/>
        <v/>
      </c>
      <c r="BO18" s="145" t="s">
        <v>106</v>
      </c>
      <c r="BP18" s="235" t="s">
        <v>77</v>
      </c>
      <c r="BQ18" s="236" t="s">
        <v>82</v>
      </c>
      <c r="BR18"/>
      <c r="BS18" s="25" t="str">
        <f t="shared" si="8"/>
        <v/>
      </c>
    </row>
    <row r="19" spans="1:71" s="2" customFormat="1" ht="15" customHeight="1" x14ac:dyDescent="0.2">
      <c r="A19" s="4" t="s">
        <v>106</v>
      </c>
      <c r="B19" s="5" t="s">
        <v>109</v>
      </c>
      <c r="C19" s="6" t="s">
        <v>110</v>
      </c>
      <c r="D19" s="6">
        <v>1</v>
      </c>
      <c r="E19" s="14">
        <f t="shared" si="9"/>
        <v>1.0752688172043012E-2</v>
      </c>
      <c r="F19" s="16"/>
      <c r="G19" t="s">
        <v>106</v>
      </c>
      <c r="H19" s="5" t="s">
        <v>109</v>
      </c>
      <c r="I19" s="6" t="s">
        <v>110</v>
      </c>
      <c r="J19"/>
      <c r="K19" s="25" t="str">
        <f t="shared" si="0"/>
        <v/>
      </c>
      <c r="L19" s="25"/>
      <c r="M19" t="s">
        <v>106</v>
      </c>
      <c r="N19" s="5" t="s">
        <v>109</v>
      </c>
      <c r="O19" s="6" t="s">
        <v>110</v>
      </c>
      <c r="P19"/>
      <c r="Q19" s="25" t="str">
        <f t="shared" si="1"/>
        <v/>
      </c>
      <c r="R19" s="25"/>
      <c r="S19" t="s">
        <v>106</v>
      </c>
      <c r="T19" s="5" t="s">
        <v>107</v>
      </c>
      <c r="U19" s="6" t="s">
        <v>108</v>
      </c>
      <c r="V19">
        <v>20</v>
      </c>
      <c r="W19" s="25">
        <f t="shared" si="2"/>
        <v>0.13071895424836602</v>
      </c>
      <c r="X19" s="16"/>
      <c r="Y19" t="s">
        <v>106</v>
      </c>
      <c r="Z19" s="5" t="s">
        <v>107</v>
      </c>
      <c r="AA19" s="6" t="s">
        <v>108</v>
      </c>
      <c r="AB19"/>
      <c r="AC19" s="25" t="str">
        <f t="shared" si="3"/>
        <v/>
      </c>
      <c r="AD19" s="16"/>
      <c r="AE19" t="s">
        <v>106</v>
      </c>
      <c r="AF19" s="5" t="s">
        <v>107</v>
      </c>
      <c r="AG19" s="6" t="s">
        <v>108</v>
      </c>
      <c r="AH19"/>
      <c r="AI19" s="25" t="str">
        <f t="shared" si="4"/>
        <v/>
      </c>
      <c r="AJ19" s="25"/>
      <c r="AK19" t="s">
        <v>106</v>
      </c>
      <c r="AL19" s="5" t="s">
        <v>107</v>
      </c>
      <c r="AM19" s="6" t="s">
        <v>108</v>
      </c>
      <c r="AN19"/>
      <c r="AO19" s="25" t="str">
        <f t="shared" si="10"/>
        <v/>
      </c>
      <c r="AQ19" s="184" t="s">
        <v>106</v>
      </c>
      <c r="AR19" s="148" t="s">
        <v>74</v>
      </c>
      <c r="AS19" s="149" t="s">
        <v>111</v>
      </c>
      <c r="AT19" s="169"/>
      <c r="AU19" s="159" t="str">
        <f>IF(AT19="","",AT19/#REF!)</f>
        <v/>
      </c>
      <c r="AW19" s="145" t="s">
        <v>106</v>
      </c>
      <c r="AX19" s="148" t="s">
        <v>107</v>
      </c>
      <c r="AY19" s="149" t="s">
        <v>108</v>
      </c>
      <c r="AZ19" s="145"/>
      <c r="BA19" s="25" t="str">
        <f t="shared" si="5"/>
        <v/>
      </c>
      <c r="BB19" s="25"/>
      <c r="BC19" s="145" t="s">
        <v>106</v>
      </c>
      <c r="BD19" s="148" t="s">
        <v>107</v>
      </c>
      <c r="BE19" s="149" t="s">
        <v>108</v>
      </c>
      <c r="BF19" s="145"/>
      <c r="BG19" s="25" t="str">
        <f t="shared" si="6"/>
        <v/>
      </c>
      <c r="BH19" s="25"/>
      <c r="BI19" s="145" t="s">
        <v>106</v>
      </c>
      <c r="BJ19" s="148" t="s">
        <v>107</v>
      </c>
      <c r="BK19" s="149" t="s">
        <v>108</v>
      </c>
      <c r="BL19" s="145"/>
      <c r="BM19" s="25" t="str">
        <f t="shared" si="7"/>
        <v/>
      </c>
      <c r="BO19" s="145" t="s">
        <v>106</v>
      </c>
      <c r="BP19" s="235" t="s">
        <v>107</v>
      </c>
      <c r="BQ19" s="236" t="s">
        <v>115</v>
      </c>
      <c r="BR19"/>
      <c r="BS19" s="25" t="str">
        <f t="shared" si="8"/>
        <v/>
      </c>
    </row>
    <row r="20" spans="1:71" s="2" customFormat="1" ht="15" customHeight="1" x14ac:dyDescent="0.2">
      <c r="A20" s="4" t="s">
        <v>106</v>
      </c>
      <c r="B20" s="5" t="s">
        <v>74</v>
      </c>
      <c r="C20" s="6" t="s">
        <v>111</v>
      </c>
      <c r="D20" s="6">
        <v>17</v>
      </c>
      <c r="E20" s="14">
        <f t="shared" si="9"/>
        <v>0.18279569892473119</v>
      </c>
      <c r="F20" s="16"/>
      <c r="G20" t="s">
        <v>106</v>
      </c>
      <c r="H20" s="5" t="s">
        <v>74</v>
      </c>
      <c r="I20" s="6" t="s">
        <v>111</v>
      </c>
      <c r="J20"/>
      <c r="K20" s="25" t="str">
        <f t="shared" si="0"/>
        <v/>
      </c>
      <c r="L20" s="25"/>
      <c r="M20" t="s">
        <v>106</v>
      </c>
      <c r="N20" s="5" t="s">
        <v>74</v>
      </c>
      <c r="O20" s="6" t="s">
        <v>111</v>
      </c>
      <c r="P20"/>
      <c r="Q20" s="25" t="str">
        <f t="shared" si="1"/>
        <v/>
      </c>
      <c r="R20" s="25"/>
      <c r="S20" t="s">
        <v>106</v>
      </c>
      <c r="T20" s="5" t="s">
        <v>109</v>
      </c>
      <c r="U20" s="6" t="s">
        <v>110</v>
      </c>
      <c r="V20"/>
      <c r="W20" s="25" t="str">
        <f t="shared" si="2"/>
        <v/>
      </c>
      <c r="X20" s="16"/>
      <c r="Y20" t="s">
        <v>106</v>
      </c>
      <c r="Z20" s="5" t="s">
        <v>101</v>
      </c>
      <c r="AA20" s="6" t="s">
        <v>25</v>
      </c>
      <c r="AB20">
        <v>1</v>
      </c>
      <c r="AC20" s="25">
        <f t="shared" si="3"/>
        <v>4.2918454935622317E-3</v>
      </c>
      <c r="AD20" s="16"/>
      <c r="AE20" t="s">
        <v>106</v>
      </c>
      <c r="AF20" s="5" t="s">
        <v>101</v>
      </c>
      <c r="AG20" s="6" t="s">
        <v>25</v>
      </c>
      <c r="AH20"/>
      <c r="AI20" s="25" t="str">
        <f t="shared" si="4"/>
        <v/>
      </c>
      <c r="AJ20" s="25"/>
      <c r="AK20" t="s">
        <v>106</v>
      </c>
      <c r="AL20" s="5" t="s">
        <v>101</v>
      </c>
      <c r="AM20" s="6" t="s">
        <v>25</v>
      </c>
      <c r="AN20"/>
      <c r="AO20" s="25" t="str">
        <f t="shared" si="10"/>
        <v/>
      </c>
      <c r="AQ20" s="184" t="s">
        <v>106</v>
      </c>
      <c r="AR20" s="148" t="s">
        <v>74</v>
      </c>
      <c r="AS20" s="149" t="s">
        <v>118</v>
      </c>
      <c r="AT20" s="169"/>
      <c r="AU20" s="159" t="str">
        <f>IF(AT20="","",AT20/#REF!)</f>
        <v/>
      </c>
      <c r="AW20" s="145" t="s">
        <v>106</v>
      </c>
      <c r="AX20" s="148" t="s">
        <v>74</v>
      </c>
      <c r="AY20" s="149" t="s">
        <v>111</v>
      </c>
      <c r="AZ20" s="145"/>
      <c r="BA20" s="25" t="str">
        <f t="shared" si="5"/>
        <v/>
      </c>
      <c r="BB20" s="25"/>
      <c r="BC20" s="145" t="s">
        <v>106</v>
      </c>
      <c r="BD20" s="148" t="s">
        <v>74</v>
      </c>
      <c r="BE20" s="149" t="s">
        <v>111</v>
      </c>
      <c r="BF20" s="145"/>
      <c r="BG20" s="25" t="str">
        <f t="shared" si="6"/>
        <v/>
      </c>
      <c r="BH20" s="25"/>
      <c r="BI20" s="145" t="s">
        <v>106</v>
      </c>
      <c r="BJ20" s="148" t="s">
        <v>74</v>
      </c>
      <c r="BK20" s="149" t="s">
        <v>111</v>
      </c>
      <c r="BL20" s="145"/>
      <c r="BM20" s="25" t="str">
        <f t="shared" si="7"/>
        <v/>
      </c>
      <c r="BO20" s="145" t="s">
        <v>106</v>
      </c>
      <c r="BP20" s="235" t="s">
        <v>107</v>
      </c>
      <c r="BQ20" s="236" t="s">
        <v>108</v>
      </c>
      <c r="BR20"/>
      <c r="BS20" s="25" t="str">
        <f t="shared" si="8"/>
        <v/>
      </c>
    </row>
    <row r="21" spans="1:71" s="2" customFormat="1" ht="15" customHeight="1" x14ac:dyDescent="0.2">
      <c r="A21" s="4" t="s">
        <v>106</v>
      </c>
      <c r="B21" s="5" t="s">
        <v>74</v>
      </c>
      <c r="C21" s="6" t="s">
        <v>118</v>
      </c>
      <c r="D21" s="6"/>
      <c r="E21" s="14" t="str">
        <f t="shared" si="9"/>
        <v/>
      </c>
      <c r="F21" s="16"/>
      <c r="G21" t="s">
        <v>106</v>
      </c>
      <c r="H21" s="5" t="s">
        <v>74</v>
      </c>
      <c r="I21" s="6" t="s">
        <v>125</v>
      </c>
      <c r="J21">
        <v>1</v>
      </c>
      <c r="K21" s="25">
        <f t="shared" si="0"/>
        <v>3.0303030303030304E-2</v>
      </c>
      <c r="L21" s="25"/>
      <c r="M21" t="s">
        <v>106</v>
      </c>
      <c r="N21" s="5" t="s">
        <v>74</v>
      </c>
      <c r="O21" s="6" t="s">
        <v>125</v>
      </c>
      <c r="P21"/>
      <c r="Q21" s="25" t="str">
        <f t="shared" si="1"/>
        <v/>
      </c>
      <c r="R21" s="25"/>
      <c r="S21" t="s">
        <v>106</v>
      </c>
      <c r="T21" s="5" t="s">
        <v>74</v>
      </c>
      <c r="U21" s="6" t="s">
        <v>111</v>
      </c>
      <c r="V21"/>
      <c r="W21" s="25" t="str">
        <f t="shared" si="2"/>
        <v/>
      </c>
      <c r="X21" s="16"/>
      <c r="Y21" t="s">
        <v>106</v>
      </c>
      <c r="Z21" s="5" t="s">
        <v>74</v>
      </c>
      <c r="AA21" s="6" t="s">
        <v>111</v>
      </c>
      <c r="AB21"/>
      <c r="AC21" s="25" t="str">
        <f t="shared" si="3"/>
        <v/>
      </c>
      <c r="AD21" s="16"/>
      <c r="AE21" t="s">
        <v>106</v>
      </c>
      <c r="AF21" s="5" t="s">
        <v>74</v>
      </c>
      <c r="AG21" s="6" t="s">
        <v>111</v>
      </c>
      <c r="AH21"/>
      <c r="AI21" s="25" t="str">
        <f t="shared" si="4"/>
        <v/>
      </c>
      <c r="AJ21" s="25"/>
      <c r="AK21" t="s">
        <v>106</v>
      </c>
      <c r="AL21" s="5" t="s">
        <v>74</v>
      </c>
      <c r="AM21" s="6" t="s">
        <v>111</v>
      </c>
      <c r="AN21"/>
      <c r="AO21" s="25" t="str">
        <f t="shared" si="10"/>
        <v/>
      </c>
      <c r="AQ21" s="184" t="s">
        <v>106</v>
      </c>
      <c r="AR21" s="148" t="s">
        <v>77</v>
      </c>
      <c r="AS21" s="149" t="s">
        <v>112</v>
      </c>
      <c r="AT21" s="169"/>
      <c r="AU21" s="159" t="str">
        <f>IF(AT21="","",AT21/#REF!)</f>
        <v/>
      </c>
      <c r="AW21" s="145" t="s">
        <v>106</v>
      </c>
      <c r="AX21" s="148" t="s">
        <v>74</v>
      </c>
      <c r="AY21" s="149" t="s">
        <v>125</v>
      </c>
      <c r="AZ21" s="145">
        <v>3</v>
      </c>
      <c r="BA21" s="25">
        <f t="shared" si="5"/>
        <v>2.4E-2</v>
      </c>
      <c r="BB21" s="25"/>
      <c r="BC21" s="145" t="s">
        <v>106</v>
      </c>
      <c r="BD21" s="148" t="s">
        <v>74</v>
      </c>
      <c r="BE21" s="149" t="s">
        <v>125</v>
      </c>
      <c r="BF21" s="145"/>
      <c r="BG21" s="25" t="str">
        <f t="shared" si="6"/>
        <v/>
      </c>
      <c r="BH21" s="25"/>
      <c r="BI21" s="145" t="s">
        <v>106</v>
      </c>
      <c r="BJ21" s="148" t="s">
        <v>74</v>
      </c>
      <c r="BK21" s="149" t="s">
        <v>125</v>
      </c>
      <c r="BL21" s="145"/>
      <c r="BM21" s="25" t="str">
        <f t="shared" si="7"/>
        <v/>
      </c>
      <c r="BO21" s="145" t="s">
        <v>106</v>
      </c>
      <c r="BP21" s="235" t="s">
        <v>109</v>
      </c>
      <c r="BQ21" s="236" t="s">
        <v>110</v>
      </c>
      <c r="BR21"/>
      <c r="BS21" s="25" t="str">
        <f t="shared" si="8"/>
        <v/>
      </c>
    </row>
    <row r="22" spans="1:71" s="2" customFormat="1" ht="15" customHeight="1" x14ac:dyDescent="0.2">
      <c r="A22" s="4" t="s">
        <v>106</v>
      </c>
      <c r="B22" s="5" t="s">
        <v>109</v>
      </c>
      <c r="C22" s="6" t="s">
        <v>123</v>
      </c>
      <c r="D22" s="6"/>
      <c r="E22" s="14" t="str">
        <f t="shared" si="9"/>
        <v/>
      </c>
      <c r="F22" s="16"/>
      <c r="G22" t="s">
        <v>106</v>
      </c>
      <c r="H22" s="5" t="s">
        <v>109</v>
      </c>
      <c r="I22" s="6" t="s">
        <v>123</v>
      </c>
      <c r="J22">
        <v>1</v>
      </c>
      <c r="K22" s="25">
        <f t="shared" si="0"/>
        <v>3.0303030303030304E-2</v>
      </c>
      <c r="L22" s="25"/>
      <c r="M22" t="s">
        <v>106</v>
      </c>
      <c r="N22" s="5" t="s">
        <v>109</v>
      </c>
      <c r="O22" s="6" t="s">
        <v>123</v>
      </c>
      <c r="P22"/>
      <c r="Q22" s="25" t="str">
        <f t="shared" si="1"/>
        <v/>
      </c>
      <c r="R22" s="25"/>
      <c r="S22" t="s">
        <v>106</v>
      </c>
      <c r="T22" s="5" t="s">
        <v>74</v>
      </c>
      <c r="U22" s="6" t="s">
        <v>125</v>
      </c>
      <c r="V22">
        <v>2</v>
      </c>
      <c r="W22" s="25">
        <f t="shared" si="2"/>
        <v>1.3071895424836602E-2</v>
      </c>
      <c r="X22" s="16"/>
      <c r="Y22" t="s">
        <v>106</v>
      </c>
      <c r="Z22" s="5" t="s">
        <v>74</v>
      </c>
      <c r="AA22" s="6" t="s">
        <v>125</v>
      </c>
      <c r="AB22"/>
      <c r="AC22" s="25" t="str">
        <f t="shared" si="3"/>
        <v/>
      </c>
      <c r="AD22" s="16"/>
      <c r="AE22" t="s">
        <v>106</v>
      </c>
      <c r="AF22" s="5" t="s">
        <v>74</v>
      </c>
      <c r="AG22" s="6" t="s">
        <v>125</v>
      </c>
      <c r="AH22"/>
      <c r="AI22" s="25" t="str">
        <f t="shared" si="4"/>
        <v/>
      </c>
      <c r="AJ22" s="25"/>
      <c r="AK22" t="s">
        <v>106</v>
      </c>
      <c r="AL22" s="5" t="s">
        <v>74</v>
      </c>
      <c r="AM22" s="6" t="s">
        <v>125</v>
      </c>
      <c r="AN22">
        <v>1</v>
      </c>
      <c r="AO22" s="25">
        <f t="shared" si="10"/>
        <v>3.6231884057971015E-3</v>
      </c>
      <c r="AQ22" s="184" t="s">
        <v>106</v>
      </c>
      <c r="AR22" s="157" t="s">
        <v>120</v>
      </c>
      <c r="AS22" s="149" t="s">
        <v>121</v>
      </c>
      <c r="AT22" s="169"/>
      <c r="AU22" s="159" t="str">
        <f>IF(AT22="","",AT22/#REF!)</f>
        <v/>
      </c>
      <c r="AW22" s="145" t="s">
        <v>106</v>
      </c>
      <c r="AX22" s="148" t="s">
        <v>109</v>
      </c>
      <c r="AY22" s="149" t="s">
        <v>123</v>
      </c>
      <c r="AZ22" s="145"/>
      <c r="BA22" s="25" t="str">
        <f t="shared" si="5"/>
        <v/>
      </c>
      <c r="BB22" s="25"/>
      <c r="BC22" s="145" t="s">
        <v>106</v>
      </c>
      <c r="BD22" s="148" t="s">
        <v>109</v>
      </c>
      <c r="BE22" s="149" t="s">
        <v>123</v>
      </c>
      <c r="BF22" s="145"/>
      <c r="BG22" s="25" t="str">
        <f t="shared" si="6"/>
        <v/>
      </c>
      <c r="BH22" s="25"/>
      <c r="BI22" s="145" t="s">
        <v>106</v>
      </c>
      <c r="BJ22" s="148" t="s">
        <v>109</v>
      </c>
      <c r="BK22" s="149" t="s">
        <v>123</v>
      </c>
      <c r="BL22" s="145">
        <v>1</v>
      </c>
      <c r="BM22" s="25">
        <f t="shared" si="7"/>
        <v>1.0752688172043012E-2</v>
      </c>
      <c r="BO22" s="145" t="s">
        <v>106</v>
      </c>
      <c r="BP22" s="235" t="s">
        <v>74</v>
      </c>
      <c r="BQ22" s="236" t="s">
        <v>111</v>
      </c>
      <c r="BR22"/>
      <c r="BS22" s="25" t="str">
        <f t="shared" si="8"/>
        <v/>
      </c>
    </row>
    <row r="23" spans="1:71" s="2" customFormat="1" ht="15" customHeight="1" x14ac:dyDescent="0.2">
      <c r="A23" s="4" t="s">
        <v>106</v>
      </c>
      <c r="B23" s="5" t="s">
        <v>77</v>
      </c>
      <c r="C23" s="6" t="s">
        <v>124</v>
      </c>
      <c r="D23" s="6"/>
      <c r="E23" s="14" t="str">
        <f t="shared" si="9"/>
        <v/>
      </c>
      <c r="F23" s="16"/>
      <c r="G23" t="s">
        <v>106</v>
      </c>
      <c r="H23" s="5" t="s">
        <v>77</v>
      </c>
      <c r="I23" s="6" t="s">
        <v>124</v>
      </c>
      <c r="J23">
        <v>5</v>
      </c>
      <c r="K23" s="25">
        <f t="shared" si="0"/>
        <v>0.15151515151515152</v>
      </c>
      <c r="L23" s="25"/>
      <c r="M23" t="s">
        <v>106</v>
      </c>
      <c r="N23" s="5" t="s">
        <v>77</v>
      </c>
      <c r="O23" s="6" t="s">
        <v>124</v>
      </c>
      <c r="P23"/>
      <c r="Q23" s="25" t="str">
        <f t="shared" si="1"/>
        <v/>
      </c>
      <c r="R23" s="25"/>
      <c r="S23" t="s">
        <v>106</v>
      </c>
      <c r="T23" s="5" t="s">
        <v>109</v>
      </c>
      <c r="U23" s="6" t="s">
        <v>123</v>
      </c>
      <c r="V23"/>
      <c r="W23" s="25" t="str">
        <f t="shared" si="2"/>
        <v/>
      </c>
      <c r="X23" s="16"/>
      <c r="Y23" t="s">
        <v>106</v>
      </c>
      <c r="Z23" s="5" t="s">
        <v>109</v>
      </c>
      <c r="AA23" s="6" t="s">
        <v>123</v>
      </c>
      <c r="AB23"/>
      <c r="AC23" s="25" t="str">
        <f t="shared" si="3"/>
        <v/>
      </c>
      <c r="AD23" s="16"/>
      <c r="AE23" t="s">
        <v>106</v>
      </c>
      <c r="AF23" s="5" t="s">
        <v>109</v>
      </c>
      <c r="AG23" s="6" t="s">
        <v>123</v>
      </c>
      <c r="AH23"/>
      <c r="AI23" s="25" t="str">
        <f t="shared" si="4"/>
        <v/>
      </c>
      <c r="AJ23" s="25"/>
      <c r="AK23" t="s">
        <v>106</v>
      </c>
      <c r="AL23" s="5" t="s">
        <v>109</v>
      </c>
      <c r="AM23" s="6" t="s">
        <v>123</v>
      </c>
      <c r="AN23"/>
      <c r="AO23" s="25" t="str">
        <f t="shared" si="10"/>
        <v/>
      </c>
      <c r="AQ23" s="184" t="s">
        <v>106</v>
      </c>
      <c r="AR23" s="148" t="s">
        <v>74</v>
      </c>
      <c r="AS23" s="149" t="s">
        <v>66</v>
      </c>
      <c r="AT23" s="169"/>
      <c r="AU23" s="159" t="str">
        <f>IF(AT23="","",AT23/#REF!)</f>
        <v/>
      </c>
      <c r="AW23" s="145" t="s">
        <v>106</v>
      </c>
      <c r="AX23" s="148" t="s">
        <v>77</v>
      </c>
      <c r="AY23" s="149" t="s">
        <v>124</v>
      </c>
      <c r="AZ23" s="145"/>
      <c r="BA23" s="25" t="str">
        <f t="shared" si="5"/>
        <v/>
      </c>
      <c r="BB23" s="25"/>
      <c r="BC23" s="145" t="s">
        <v>106</v>
      </c>
      <c r="BD23" s="148" t="s">
        <v>77</v>
      </c>
      <c r="BE23" s="149" t="s">
        <v>124</v>
      </c>
      <c r="BF23" s="145"/>
      <c r="BG23" s="25" t="str">
        <f t="shared" si="6"/>
        <v/>
      </c>
      <c r="BH23" s="25"/>
      <c r="BI23" s="145" t="s">
        <v>106</v>
      </c>
      <c r="BJ23" s="148" t="s">
        <v>77</v>
      </c>
      <c r="BK23" s="149" t="s">
        <v>124</v>
      </c>
      <c r="BL23" s="145"/>
      <c r="BM23" s="25" t="str">
        <f t="shared" si="7"/>
        <v/>
      </c>
      <c r="BO23" s="145" t="s">
        <v>106</v>
      </c>
      <c r="BP23" s="235" t="s">
        <v>74</v>
      </c>
      <c r="BQ23" s="236" t="s">
        <v>118</v>
      </c>
      <c r="BR23">
        <v>2</v>
      </c>
      <c r="BS23" s="25">
        <f t="shared" si="8"/>
        <v>1.9801980198019802E-2</v>
      </c>
    </row>
    <row r="24" spans="1:71" s="2" customFormat="1" ht="15" customHeight="1" thickBot="1" x14ac:dyDescent="0.25">
      <c r="A24" s="28" t="s">
        <v>106</v>
      </c>
      <c r="B24" s="10" t="s">
        <v>107</v>
      </c>
      <c r="C24" s="11" t="s">
        <v>115</v>
      </c>
      <c r="D24" s="11"/>
      <c r="E24" s="15" t="str">
        <f t="shared" si="9"/>
        <v/>
      </c>
      <c r="F24" s="16"/>
      <c r="G24" s="27" t="s">
        <v>106</v>
      </c>
      <c r="H24" s="10" t="s">
        <v>107</v>
      </c>
      <c r="I24" s="11" t="s">
        <v>115</v>
      </c>
      <c r="J24" s="27"/>
      <c r="K24" s="27" t="str">
        <f t="shared" si="0"/>
        <v/>
      </c>
      <c r="L24" s="78"/>
      <c r="M24" s="78" t="s">
        <v>106</v>
      </c>
      <c r="N24" s="5" t="s">
        <v>107</v>
      </c>
      <c r="O24" s="6" t="s">
        <v>115</v>
      </c>
      <c r="P24" s="78"/>
      <c r="Q24" s="78" t="str">
        <f t="shared" si="1"/>
        <v/>
      </c>
      <c r="R24" s="78"/>
      <c r="S24" t="s">
        <v>106</v>
      </c>
      <c r="T24" s="5" t="s">
        <v>77</v>
      </c>
      <c r="U24" s="6" t="s">
        <v>124</v>
      </c>
      <c r="V24"/>
      <c r="W24" s="25" t="str">
        <f t="shared" si="2"/>
        <v/>
      </c>
      <c r="X24" s="16"/>
      <c r="Y24" t="s">
        <v>106</v>
      </c>
      <c r="Z24" s="5" t="s">
        <v>77</v>
      </c>
      <c r="AA24" s="6" t="s">
        <v>124</v>
      </c>
      <c r="AB24"/>
      <c r="AC24" s="25" t="str">
        <f t="shared" si="3"/>
        <v/>
      </c>
      <c r="AD24" s="16"/>
      <c r="AE24" t="s">
        <v>106</v>
      </c>
      <c r="AF24" s="5" t="s">
        <v>77</v>
      </c>
      <c r="AG24" s="6" t="s">
        <v>124</v>
      </c>
      <c r="AH24"/>
      <c r="AI24" s="25" t="str">
        <f t="shared" si="4"/>
        <v/>
      </c>
      <c r="AJ24" s="25"/>
      <c r="AK24" t="s">
        <v>106</v>
      </c>
      <c r="AL24" s="5" t="s">
        <v>77</v>
      </c>
      <c r="AM24" s="6" t="s">
        <v>124</v>
      </c>
      <c r="AN24"/>
      <c r="AO24" s="25" t="str">
        <f t="shared" si="10"/>
        <v/>
      </c>
      <c r="AQ24" s="184" t="s">
        <v>106</v>
      </c>
      <c r="AR24" s="140" t="s">
        <v>109</v>
      </c>
      <c r="AS24" s="149" t="s">
        <v>123</v>
      </c>
      <c r="AT24" s="169"/>
      <c r="AU24" s="159" t="str">
        <f>IF(AT24="","",AT24/#REF!)</f>
        <v/>
      </c>
      <c r="AW24" s="78" t="s">
        <v>106</v>
      </c>
      <c r="AX24" s="148" t="s">
        <v>107</v>
      </c>
      <c r="AY24" s="149" t="s">
        <v>5</v>
      </c>
      <c r="AZ24" s="78"/>
      <c r="BA24" s="25" t="str">
        <f t="shared" si="5"/>
        <v/>
      </c>
      <c r="BB24" s="25"/>
      <c r="BC24" s="78" t="s">
        <v>106</v>
      </c>
      <c r="BD24" s="148" t="s">
        <v>107</v>
      </c>
      <c r="BE24" s="149" t="s">
        <v>5</v>
      </c>
      <c r="BF24" s="78"/>
      <c r="BG24" s="25" t="str">
        <f t="shared" si="6"/>
        <v/>
      </c>
      <c r="BH24" s="25"/>
      <c r="BI24" s="78" t="s">
        <v>106</v>
      </c>
      <c r="BJ24" s="148" t="s">
        <v>107</v>
      </c>
      <c r="BK24" s="149" t="s">
        <v>5</v>
      </c>
      <c r="BL24" s="78"/>
      <c r="BM24" s="25" t="str">
        <f t="shared" si="7"/>
        <v/>
      </c>
      <c r="BO24" s="78" t="s">
        <v>106</v>
      </c>
      <c r="BP24" s="235" t="s">
        <v>77</v>
      </c>
      <c r="BQ24" s="236" t="s">
        <v>112</v>
      </c>
      <c r="BR24"/>
      <c r="BS24" s="25" t="str">
        <f t="shared" si="8"/>
        <v/>
      </c>
    </row>
    <row r="25" spans="1:71" s="2" customFormat="1" ht="15" customHeight="1" x14ac:dyDescent="0.2">
      <c r="A25" s="51" t="s">
        <v>122</v>
      </c>
      <c r="B25" s="67">
        <v>2.16</v>
      </c>
      <c r="C25" s="37" t="s">
        <v>83</v>
      </c>
      <c r="D25" s="26">
        <f>SUM(D6:D20)</f>
        <v>93</v>
      </c>
      <c r="E25" s="13">
        <f>SUM(E6:E24)</f>
        <v>1</v>
      </c>
      <c r="F25" s="13"/>
      <c r="G25" s="51" t="s">
        <v>122</v>
      </c>
      <c r="H25" s="67">
        <v>2.6</v>
      </c>
      <c r="I25" s="37" t="s">
        <v>83</v>
      </c>
      <c r="J25" s="21">
        <f>SUM(J9:J24)</f>
        <v>33</v>
      </c>
      <c r="K25" s="13">
        <f>SUM(K6:K24)</f>
        <v>1</v>
      </c>
      <c r="L25" s="13"/>
      <c r="M25" t="s">
        <v>106</v>
      </c>
      <c r="N25" s="148" t="s">
        <v>53</v>
      </c>
      <c r="O25" s="6" t="s">
        <v>43</v>
      </c>
      <c r="P25" s="78">
        <v>4</v>
      </c>
      <c r="Q25" s="80">
        <f t="shared" si="1"/>
        <v>2.9629629629629631E-2</v>
      </c>
      <c r="R25" s="13"/>
      <c r="S25" s="78" t="s">
        <v>106</v>
      </c>
      <c r="T25" s="5" t="s">
        <v>107</v>
      </c>
      <c r="U25" s="6" t="s">
        <v>5</v>
      </c>
      <c r="V25" s="78">
        <v>1</v>
      </c>
      <c r="W25" s="25">
        <f t="shared" si="2"/>
        <v>6.5359477124183009E-3</v>
      </c>
      <c r="X25" s="13"/>
      <c r="Y25" s="78" t="s">
        <v>106</v>
      </c>
      <c r="Z25" s="5" t="s">
        <v>107</v>
      </c>
      <c r="AA25" s="6" t="s">
        <v>5</v>
      </c>
      <c r="AB25" s="78"/>
      <c r="AC25" s="25" t="str">
        <f t="shared" si="3"/>
        <v/>
      </c>
      <c r="AD25" s="13"/>
      <c r="AE25" s="78" t="s">
        <v>106</v>
      </c>
      <c r="AF25" s="5" t="s">
        <v>107</v>
      </c>
      <c r="AG25" s="6" t="s">
        <v>5</v>
      </c>
      <c r="AH25" s="78"/>
      <c r="AI25" s="25" t="str">
        <f t="shared" si="4"/>
        <v/>
      </c>
      <c r="AJ25" s="25"/>
      <c r="AK25" s="78" t="s">
        <v>106</v>
      </c>
      <c r="AL25" s="5" t="s">
        <v>107</v>
      </c>
      <c r="AM25" s="6" t="s">
        <v>5</v>
      </c>
      <c r="AN25" s="78"/>
      <c r="AO25" s="25" t="str">
        <f t="shared" si="10"/>
        <v/>
      </c>
      <c r="AQ25" s="184" t="s">
        <v>106</v>
      </c>
      <c r="AR25" s="140" t="s">
        <v>77</v>
      </c>
      <c r="AS25" s="149" t="s">
        <v>124</v>
      </c>
      <c r="AT25" s="169"/>
      <c r="AU25" s="159" t="str">
        <f>IF(AT25="","",AT25/#REF!)</f>
        <v/>
      </c>
      <c r="AW25" s="145" t="s">
        <v>106</v>
      </c>
      <c r="AX25" s="148" t="s">
        <v>74</v>
      </c>
      <c r="AY25" s="149" t="s">
        <v>192</v>
      </c>
      <c r="AZ25" s="78">
        <v>20</v>
      </c>
      <c r="BA25" s="80">
        <f t="shared" si="5"/>
        <v>0.16</v>
      </c>
      <c r="BB25" s="25"/>
      <c r="BC25" s="145" t="s">
        <v>106</v>
      </c>
      <c r="BD25" s="148" t="s">
        <v>74</v>
      </c>
      <c r="BE25" s="149" t="s">
        <v>192</v>
      </c>
      <c r="BF25" s="78"/>
      <c r="BG25" s="80" t="str">
        <f t="shared" si="6"/>
        <v/>
      </c>
      <c r="BH25" s="25"/>
      <c r="BI25" s="145" t="s">
        <v>106</v>
      </c>
      <c r="BJ25" s="148" t="s">
        <v>74</v>
      </c>
      <c r="BK25" s="149" t="s">
        <v>192</v>
      </c>
      <c r="BL25" s="78"/>
      <c r="BM25" s="80" t="str">
        <f t="shared" si="7"/>
        <v/>
      </c>
      <c r="BO25" s="145" t="s">
        <v>106</v>
      </c>
      <c r="BP25" s="155" t="s">
        <v>120</v>
      </c>
      <c r="BQ25" s="236" t="s">
        <v>121</v>
      </c>
      <c r="BR25"/>
      <c r="BS25" s="25" t="str">
        <f t="shared" si="8"/>
        <v/>
      </c>
    </row>
    <row r="26" spans="1:71" s="2" customFormat="1" ht="15" customHeight="1" thickBot="1" x14ac:dyDescent="0.25">
      <c r="A26" s="51"/>
      <c r="B26" s="67"/>
      <c r="C26" s="37"/>
      <c r="D26" s="26"/>
      <c r="E26" s="13"/>
      <c r="F26" s="13"/>
      <c r="G26" s="51"/>
      <c r="H26" s="67"/>
      <c r="I26" s="37"/>
      <c r="J26" s="21"/>
      <c r="K26" s="13"/>
      <c r="L26" s="13"/>
      <c r="M26" s="27" t="s">
        <v>106</v>
      </c>
      <c r="N26" s="140" t="s">
        <v>74</v>
      </c>
      <c r="O26" s="11" t="s">
        <v>44</v>
      </c>
      <c r="P26" s="27">
        <v>1</v>
      </c>
      <c r="Q26" s="79">
        <f t="shared" si="1"/>
        <v>7.4074074074074077E-3</v>
      </c>
      <c r="S26" t="s">
        <v>106</v>
      </c>
      <c r="T26" s="148" t="s">
        <v>53</v>
      </c>
      <c r="U26" s="6" t="s">
        <v>43</v>
      </c>
      <c r="V26" s="78">
        <v>24</v>
      </c>
      <c r="W26" s="80">
        <f t="shared" si="2"/>
        <v>0.15686274509803921</v>
      </c>
      <c r="X26" s="13"/>
      <c r="Y26" t="s">
        <v>106</v>
      </c>
      <c r="Z26" s="148" t="s">
        <v>53</v>
      </c>
      <c r="AA26" s="6" t="s">
        <v>43</v>
      </c>
      <c r="AB26" s="78"/>
      <c r="AC26" s="80" t="str">
        <f t="shared" si="3"/>
        <v/>
      </c>
      <c r="AD26" s="3"/>
      <c r="AE26" t="s">
        <v>106</v>
      </c>
      <c r="AF26" s="148" t="s">
        <v>53</v>
      </c>
      <c r="AG26" s="6" t="s">
        <v>43</v>
      </c>
      <c r="AH26" s="78"/>
      <c r="AI26" s="80" t="str">
        <f t="shared" si="4"/>
        <v/>
      </c>
      <c r="AJ26" s="25"/>
      <c r="AK26" t="s">
        <v>106</v>
      </c>
      <c r="AL26" s="148" t="s">
        <v>53</v>
      </c>
      <c r="AM26" s="6" t="s">
        <v>43</v>
      </c>
      <c r="AN26" s="78"/>
      <c r="AO26" s="80" t="str">
        <f t="shared" si="10"/>
        <v/>
      </c>
      <c r="AQ26" s="184" t="s">
        <v>106</v>
      </c>
      <c r="AR26" s="140" t="s">
        <v>77</v>
      </c>
      <c r="AS26" s="149" t="s">
        <v>5</v>
      </c>
      <c r="AT26" s="169"/>
      <c r="AU26" s="159" t="str">
        <f>IF(AT26="","",AT26/#REF!)</f>
        <v/>
      </c>
      <c r="AW26" s="145" t="s">
        <v>106</v>
      </c>
      <c r="AX26" s="148" t="s">
        <v>74</v>
      </c>
      <c r="AY26" s="149" t="s">
        <v>193</v>
      </c>
      <c r="AZ26" s="78">
        <v>10</v>
      </c>
      <c r="BA26" s="80">
        <f t="shared" si="5"/>
        <v>0.08</v>
      </c>
      <c r="BB26" s="25"/>
      <c r="BC26" s="145" t="s">
        <v>106</v>
      </c>
      <c r="BD26" s="148" t="s">
        <v>74</v>
      </c>
      <c r="BE26" s="149" t="s">
        <v>193</v>
      </c>
      <c r="BF26" s="78"/>
      <c r="BG26" s="80" t="str">
        <f t="shared" si="6"/>
        <v/>
      </c>
      <c r="BH26" s="25"/>
      <c r="BI26" s="145" t="s">
        <v>106</v>
      </c>
      <c r="BJ26" s="148" t="s">
        <v>53</v>
      </c>
      <c r="BK26" s="149" t="s">
        <v>43</v>
      </c>
      <c r="BL26" s="78">
        <v>6</v>
      </c>
      <c r="BM26" s="80">
        <f t="shared" si="7"/>
        <v>6.4516129032258063E-2</v>
      </c>
      <c r="BO26" s="145" t="s">
        <v>106</v>
      </c>
      <c r="BP26" s="235" t="s">
        <v>55</v>
      </c>
      <c r="BQ26" s="236" t="s">
        <v>56</v>
      </c>
      <c r="BR26"/>
      <c r="BS26" s="25" t="str">
        <f t="shared" si="8"/>
        <v/>
      </c>
    </row>
    <row r="27" spans="1:71" s="2" customFormat="1" ht="15" customHeight="1" thickBot="1" x14ac:dyDescent="0.25">
      <c r="A27" s="4"/>
      <c r="B27" s="5"/>
      <c r="C27" s="6"/>
      <c r="D27" s="6"/>
      <c r="E27" s="3"/>
      <c r="F27" s="3"/>
      <c r="M27" s="51" t="s">
        <v>122</v>
      </c>
      <c r="N27" s="188">
        <v>2.5</v>
      </c>
      <c r="O27" s="37" t="s">
        <v>83</v>
      </c>
      <c r="P27" s="21">
        <f>SUM(P6:P26)</f>
        <v>135</v>
      </c>
      <c r="Q27" s="13">
        <f>SUM(Q6:Q26)</f>
        <v>1</v>
      </c>
      <c r="S27" s="27" t="s">
        <v>106</v>
      </c>
      <c r="T27" s="140" t="s">
        <v>74</v>
      </c>
      <c r="U27" s="11" t="s">
        <v>44</v>
      </c>
      <c r="V27" s="27"/>
      <c r="W27" s="79" t="str">
        <f t="shared" si="2"/>
        <v/>
      </c>
      <c r="X27" s="3"/>
      <c r="Y27" s="27" t="s">
        <v>106</v>
      </c>
      <c r="Z27" s="140" t="s">
        <v>74</v>
      </c>
      <c r="AA27" s="11" t="s">
        <v>44</v>
      </c>
      <c r="AB27" s="27"/>
      <c r="AC27" s="79" t="str">
        <f t="shared" si="3"/>
        <v/>
      </c>
      <c r="AD27" s="14"/>
      <c r="AE27" s="27" t="s">
        <v>106</v>
      </c>
      <c r="AF27" s="10" t="s">
        <v>74</v>
      </c>
      <c r="AG27" s="11" t="s">
        <v>44</v>
      </c>
      <c r="AH27" s="27"/>
      <c r="AI27" s="79" t="str">
        <f t="shared" si="4"/>
        <v/>
      </c>
      <c r="AJ27" s="80"/>
      <c r="AK27" s="27" t="s">
        <v>106</v>
      </c>
      <c r="AL27" s="10" t="s">
        <v>74</v>
      </c>
      <c r="AM27" s="11" t="s">
        <v>44</v>
      </c>
      <c r="AN27" s="27"/>
      <c r="AO27" s="79" t="str">
        <f t="shared" si="10"/>
        <v/>
      </c>
      <c r="AQ27" s="184" t="s">
        <v>106</v>
      </c>
      <c r="AR27" s="140" t="s">
        <v>74</v>
      </c>
      <c r="AS27" s="149" t="s">
        <v>44</v>
      </c>
      <c r="AT27" s="169"/>
      <c r="AU27" s="159"/>
      <c r="AW27" s="27" t="s">
        <v>106</v>
      </c>
      <c r="AX27" s="10" t="s">
        <v>74</v>
      </c>
      <c r="AY27" s="150" t="s">
        <v>194</v>
      </c>
      <c r="AZ27" s="27">
        <v>2</v>
      </c>
      <c r="BA27" s="79">
        <f t="shared" si="5"/>
        <v>1.6E-2</v>
      </c>
      <c r="BB27" s="80"/>
      <c r="BC27" s="27" t="s">
        <v>106</v>
      </c>
      <c r="BD27" s="10" t="s">
        <v>74</v>
      </c>
      <c r="BE27" s="150" t="s">
        <v>194</v>
      </c>
      <c r="BF27" s="27"/>
      <c r="BG27" s="79" t="str">
        <f t="shared" si="6"/>
        <v/>
      </c>
      <c r="BH27" s="80"/>
      <c r="BI27" s="27" t="s">
        <v>106</v>
      </c>
      <c r="BJ27" s="10" t="s">
        <v>74</v>
      </c>
      <c r="BK27" s="150" t="s">
        <v>194</v>
      </c>
      <c r="BL27" s="27"/>
      <c r="BM27" s="79" t="str">
        <f t="shared" si="7"/>
        <v/>
      </c>
      <c r="BO27" s="145" t="s">
        <v>106</v>
      </c>
      <c r="BP27" s="235" t="s">
        <v>53</v>
      </c>
      <c r="BQ27" s="236" t="s">
        <v>179</v>
      </c>
      <c r="BR27"/>
      <c r="BS27" s="25" t="str">
        <f t="shared" si="8"/>
        <v/>
      </c>
    </row>
    <row r="28" spans="1:71" s="2" customFormat="1" ht="15" customHeight="1" x14ac:dyDescent="0.2">
      <c r="F28" s="14"/>
      <c r="M28" s="51"/>
      <c r="N28" s="67"/>
      <c r="O28" s="37"/>
      <c r="P28" s="21"/>
      <c r="Q28" s="13"/>
      <c r="R28" s="14"/>
      <c r="S28" s="51" t="s">
        <v>122</v>
      </c>
      <c r="T28" s="188">
        <v>2.38</v>
      </c>
      <c r="U28" s="37" t="s">
        <v>83</v>
      </c>
      <c r="V28" s="21">
        <f>SUM(V6:V27)</f>
        <v>153</v>
      </c>
      <c r="W28" s="13">
        <f>SUM(W6:W27)</f>
        <v>0.99999999999999978</v>
      </c>
      <c r="X28" s="14"/>
      <c r="Y28" s="51" t="s">
        <v>122</v>
      </c>
      <c r="Z28" s="188">
        <v>2.38</v>
      </c>
      <c r="AA28" s="37" t="s">
        <v>83</v>
      </c>
      <c r="AB28" s="21">
        <f>SUM(AB6:AB27)</f>
        <v>233</v>
      </c>
      <c r="AC28" s="13">
        <f>SUM(AC6:AC27)</f>
        <v>1</v>
      </c>
      <c r="AD28" s="14"/>
      <c r="AE28" s="51" t="s">
        <v>122</v>
      </c>
      <c r="AF28" s="67">
        <v>2.33</v>
      </c>
      <c r="AG28" s="37" t="s">
        <v>83</v>
      </c>
      <c r="AH28" s="21">
        <f>SUM(AH6:AH27)</f>
        <v>223</v>
      </c>
      <c r="AI28" s="13">
        <f>SUM(AI6:AI27)</f>
        <v>1</v>
      </c>
      <c r="AJ28" s="80"/>
      <c r="AK28" s="51" t="s">
        <v>122</v>
      </c>
      <c r="AL28" s="67">
        <v>2.33</v>
      </c>
      <c r="AM28" s="37" t="s">
        <v>83</v>
      </c>
      <c r="AN28" s="21">
        <f>SUM(AN6:AN27)</f>
        <v>276</v>
      </c>
      <c r="AO28" s="13">
        <f>IF(AN28="","",AN28/AN28)</f>
        <v>1</v>
      </c>
      <c r="AQ28" s="176" t="s">
        <v>31</v>
      </c>
      <c r="AR28" s="208">
        <v>2.4300000000000002</v>
      </c>
      <c r="AS28" s="177" t="s">
        <v>83</v>
      </c>
      <c r="AT28" s="178">
        <f>SUM(AT6:AT27)</f>
        <v>105</v>
      </c>
      <c r="AU28" s="179">
        <f>SUM(AU6:AU27)</f>
        <v>0.99999999999999989</v>
      </c>
      <c r="AW28" s="51" t="s">
        <v>122</v>
      </c>
      <c r="AX28" s="67">
        <v>2.33</v>
      </c>
      <c r="AY28" s="37" t="s">
        <v>83</v>
      </c>
      <c r="AZ28" s="21">
        <f>SUM(AZ6:AZ27)</f>
        <v>125</v>
      </c>
      <c r="BA28" s="13">
        <f>SUM(BA6:BA27)</f>
        <v>1</v>
      </c>
      <c r="BB28" s="80"/>
      <c r="BC28" s="51" t="s">
        <v>122</v>
      </c>
      <c r="BD28" s="67">
        <v>2.4</v>
      </c>
      <c r="BE28" s="37" t="s">
        <v>83</v>
      </c>
      <c r="BF28" s="21">
        <f>SUM(BF6:BF27)</f>
        <v>63</v>
      </c>
      <c r="BG28" s="13">
        <f>SUM(BG6:BG27)</f>
        <v>1</v>
      </c>
      <c r="BH28" s="80"/>
      <c r="BI28" s="51" t="s">
        <v>122</v>
      </c>
      <c r="BJ28" s="67">
        <v>2.2999999999999998</v>
      </c>
      <c r="BK28" s="37" t="s">
        <v>83</v>
      </c>
      <c r="BL28" s="21">
        <f>SUM(BL6:BL27)</f>
        <v>93</v>
      </c>
      <c r="BM28" s="13">
        <f>SUM(BM6:BM27)</f>
        <v>0.99999999999999978</v>
      </c>
      <c r="BO28" s="145" t="s">
        <v>106</v>
      </c>
      <c r="BP28" s="235" t="s">
        <v>74</v>
      </c>
      <c r="BQ28" s="236" t="s">
        <v>66</v>
      </c>
      <c r="BR28"/>
      <c r="BS28" s="25" t="str">
        <f t="shared" si="8"/>
        <v/>
      </c>
    </row>
    <row r="29" spans="1:71" s="2" customFormat="1" ht="15" customHeight="1" x14ac:dyDescent="0.2">
      <c r="F29" s="14"/>
      <c r="G29" s="14"/>
      <c r="H29" s="14"/>
      <c r="I29" s="14"/>
      <c r="J29" s="14"/>
      <c r="K29" s="14"/>
      <c r="L29" s="14"/>
      <c r="R29" s="14"/>
      <c r="S29" s="106" t="s">
        <v>18</v>
      </c>
      <c r="T29" s="107"/>
      <c r="U29" s="107"/>
      <c r="V29" s="107"/>
      <c r="W29" s="107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3"/>
      <c r="AQ29" s="25"/>
      <c r="AR29" s="25"/>
      <c r="AS29" s="25"/>
      <c r="AT29" s="16"/>
      <c r="BB29" s="13"/>
      <c r="BO29" s="145" t="s">
        <v>106</v>
      </c>
      <c r="BP29" s="235" t="s">
        <v>89</v>
      </c>
      <c r="BQ29" s="236" t="s">
        <v>67</v>
      </c>
      <c r="BR29"/>
      <c r="BS29" s="25" t="str">
        <f t="shared" si="8"/>
        <v/>
      </c>
    </row>
    <row r="30" spans="1:71" s="2" customFormat="1" ht="15" customHeight="1" thickBot="1" x14ac:dyDescent="0.25">
      <c r="F30" s="14"/>
      <c r="G30" s="14"/>
      <c r="H30" s="14"/>
      <c r="I30" s="14"/>
      <c r="J30" s="14"/>
      <c r="K30" s="14"/>
      <c r="L30" s="14"/>
      <c r="M30" s="1" t="s">
        <v>45</v>
      </c>
      <c r="N30" s="3"/>
      <c r="O30" s="3"/>
      <c r="P30" s="3"/>
      <c r="Q30" s="3"/>
      <c r="R30" s="14"/>
      <c r="S30" s="108" t="s">
        <v>3</v>
      </c>
      <c r="T30" s="109"/>
      <c r="U30" s="109"/>
      <c r="V30" s="109"/>
      <c r="W30" s="109"/>
      <c r="X30" s="14"/>
      <c r="Y30" s="1" t="s">
        <v>177</v>
      </c>
      <c r="Z30" s="3"/>
      <c r="AA30" s="3"/>
      <c r="AB30" s="3"/>
      <c r="AC30" s="3"/>
      <c r="AD30" s="14"/>
      <c r="AE30" s="1" t="s">
        <v>176</v>
      </c>
      <c r="AF30" s="3"/>
      <c r="AG30" s="3"/>
      <c r="AH30" s="3"/>
      <c r="AI30" s="3"/>
      <c r="AJ30" s="14"/>
      <c r="AK30" s="14"/>
      <c r="AL30" s="14"/>
      <c r="AM30" s="14"/>
      <c r="AN30" s="14"/>
      <c r="AO30" s="14"/>
      <c r="AP30" s="14"/>
      <c r="AQ30" s="146" t="s">
        <v>210</v>
      </c>
      <c r="AR30" s="145"/>
      <c r="AS30" s="145"/>
      <c r="AT30" s="145"/>
      <c r="AU30" s="145"/>
      <c r="BO30" s="145" t="s">
        <v>106</v>
      </c>
      <c r="BP30" s="235" t="s">
        <v>55</v>
      </c>
      <c r="BQ30" s="236" t="s">
        <v>180</v>
      </c>
      <c r="BR30"/>
      <c r="BS30" s="25" t="str">
        <f t="shared" si="8"/>
        <v/>
      </c>
    </row>
    <row r="31" spans="1:71" s="2" customFormat="1" ht="26.25" thickBot="1" x14ac:dyDescent="0.25">
      <c r="A31" s="1" t="s">
        <v>34</v>
      </c>
      <c r="F31" s="14"/>
      <c r="G31" s="14"/>
      <c r="H31" s="14"/>
      <c r="I31" s="14"/>
      <c r="J31" s="14"/>
      <c r="K31" s="14"/>
      <c r="L31" s="14"/>
      <c r="M31" s="7" t="s">
        <v>69</v>
      </c>
      <c r="N31" s="7" t="s">
        <v>70</v>
      </c>
      <c r="O31" s="7" t="s">
        <v>71</v>
      </c>
      <c r="P31" s="7" t="s">
        <v>72</v>
      </c>
      <c r="Q31" s="8" t="s">
        <v>73</v>
      </c>
      <c r="R31" s="14"/>
      <c r="S31" s="110" t="s">
        <v>69</v>
      </c>
      <c r="T31" s="110" t="s">
        <v>70</v>
      </c>
      <c r="U31" s="110" t="s">
        <v>71</v>
      </c>
      <c r="V31" s="110" t="s">
        <v>72</v>
      </c>
      <c r="W31" s="110" t="s">
        <v>73</v>
      </c>
      <c r="X31" s="14"/>
      <c r="Y31" s="7" t="s">
        <v>69</v>
      </c>
      <c r="Z31" s="7" t="s">
        <v>70</v>
      </c>
      <c r="AA31" s="7" t="s">
        <v>71</v>
      </c>
      <c r="AB31" s="7" t="s">
        <v>72</v>
      </c>
      <c r="AC31" s="8" t="s">
        <v>73</v>
      </c>
      <c r="AD31" s="14"/>
      <c r="AE31" s="7" t="s">
        <v>69</v>
      </c>
      <c r="AF31" s="7" t="s">
        <v>70</v>
      </c>
      <c r="AG31" s="7" t="s">
        <v>71</v>
      </c>
      <c r="AH31" s="7" t="s">
        <v>72</v>
      </c>
      <c r="AI31" s="8" t="s">
        <v>73</v>
      </c>
      <c r="AJ31" s="3"/>
      <c r="AK31" s="3"/>
      <c r="AL31" s="3"/>
      <c r="AM31" s="3"/>
      <c r="AN31" s="3"/>
      <c r="AO31" s="3"/>
      <c r="AP31" s="3"/>
      <c r="AQ31" s="183" t="s">
        <v>69</v>
      </c>
      <c r="AR31" s="158" t="s">
        <v>70</v>
      </c>
      <c r="AS31" s="158" t="s">
        <v>71</v>
      </c>
      <c r="AT31" s="158" t="s">
        <v>72</v>
      </c>
      <c r="AU31" s="158" t="s">
        <v>73</v>
      </c>
      <c r="BO31" s="145" t="s">
        <v>106</v>
      </c>
      <c r="BP31" s="235" t="s">
        <v>181</v>
      </c>
      <c r="BQ31" s="236" t="s">
        <v>162</v>
      </c>
      <c r="BR31"/>
      <c r="BS31" s="25" t="str">
        <f t="shared" si="8"/>
        <v/>
      </c>
    </row>
    <row r="32" spans="1:71" s="2" customFormat="1" ht="24.75" thickBot="1" x14ac:dyDescent="0.25">
      <c r="A32" s="7" t="s">
        <v>69</v>
      </c>
      <c r="B32" s="7" t="s">
        <v>70</v>
      </c>
      <c r="C32" s="7" t="s">
        <v>71</v>
      </c>
      <c r="D32" s="7" t="s">
        <v>72</v>
      </c>
      <c r="E32" s="8" t="s">
        <v>73</v>
      </c>
      <c r="F32" s="14"/>
      <c r="G32" s="14"/>
      <c r="H32" s="14"/>
      <c r="I32" s="14"/>
      <c r="J32" s="14"/>
      <c r="K32" s="14"/>
      <c r="L32" s="14"/>
      <c r="M32" t="s">
        <v>105</v>
      </c>
      <c r="N32" s="5" t="s">
        <v>74</v>
      </c>
      <c r="O32" s="6" t="s">
        <v>128</v>
      </c>
      <c r="P32">
        <v>15</v>
      </c>
      <c r="Q32" s="25">
        <f t="shared" ref="Q32:Q43" si="11">IF(P32="","",P32/P$53)</f>
        <v>0.38461538461538464</v>
      </c>
      <c r="R32" s="14"/>
      <c r="S32" s="111" t="s">
        <v>105</v>
      </c>
      <c r="T32" s="112" t="s">
        <v>74</v>
      </c>
      <c r="U32" s="113" t="s">
        <v>128</v>
      </c>
      <c r="V32" s="111"/>
      <c r="W32" s="114" t="str">
        <f t="shared" ref="W32:W44" si="12">IF(V32="","",V32/V$54)</f>
        <v/>
      </c>
      <c r="X32" s="14"/>
      <c r="Y32" t="s">
        <v>106</v>
      </c>
      <c r="Z32" s="5" t="s">
        <v>74</v>
      </c>
      <c r="AA32" s="6" t="s">
        <v>128</v>
      </c>
      <c r="AB32">
        <v>2</v>
      </c>
      <c r="AC32" s="25">
        <f>IF(AB32="","",AB32/AB$54)</f>
        <v>4.1666666666666664E-2</v>
      </c>
      <c r="AD32" s="14"/>
      <c r="AE32" t="s">
        <v>106</v>
      </c>
      <c r="AF32" s="5" t="s">
        <v>74</v>
      </c>
      <c r="AG32" s="6" t="s">
        <v>128</v>
      </c>
      <c r="AH32">
        <v>100</v>
      </c>
      <c r="AI32" s="25">
        <f>IF(AH32="","",AH32/AH$54)</f>
        <v>0.75757575757575757</v>
      </c>
      <c r="AJ32" s="151"/>
      <c r="AK32" s="151"/>
      <c r="AL32" s="151"/>
      <c r="AM32" s="151"/>
      <c r="AN32" s="151"/>
      <c r="AO32" s="151"/>
      <c r="AP32" s="151"/>
      <c r="AQ32" s="185" t="s">
        <v>105</v>
      </c>
      <c r="AR32" s="148" t="s">
        <v>74</v>
      </c>
      <c r="AS32" s="149" t="s">
        <v>79</v>
      </c>
      <c r="AT32" s="161">
        <v>10</v>
      </c>
      <c r="AU32" s="159">
        <f>IF(AT32="","",AT32/AT$54)</f>
        <v>0.38461538461538464</v>
      </c>
      <c r="BO32" s="145" t="s">
        <v>106</v>
      </c>
      <c r="BP32" s="235" t="s">
        <v>182</v>
      </c>
      <c r="BQ32" s="236" t="s">
        <v>60</v>
      </c>
      <c r="BR32">
        <v>3</v>
      </c>
      <c r="BS32" s="25">
        <f t="shared" si="8"/>
        <v>2.9702970297029702E-2</v>
      </c>
    </row>
    <row r="33" spans="1:71" s="2" customFormat="1" ht="15" customHeight="1" x14ac:dyDescent="0.2">
      <c r="A33" s="4" t="s">
        <v>105</v>
      </c>
      <c r="B33" s="5" t="s">
        <v>74</v>
      </c>
      <c r="C33" s="6" t="s">
        <v>79</v>
      </c>
      <c r="D33" s="6">
        <v>60</v>
      </c>
      <c r="E33" s="14">
        <f>IF(D33="","",D33/D$49)</f>
        <v>0.69767441860465118</v>
      </c>
      <c r="F33" s="14"/>
      <c r="G33" s="14"/>
      <c r="H33" s="14"/>
      <c r="I33" s="14"/>
      <c r="J33" s="14"/>
      <c r="K33" s="14"/>
      <c r="L33" s="14"/>
      <c r="M33" t="s">
        <v>105</v>
      </c>
      <c r="N33" s="5" t="s">
        <v>87</v>
      </c>
      <c r="O33" s="6" t="s">
        <v>88</v>
      </c>
      <c r="P33"/>
      <c r="Q33" s="25" t="str">
        <f t="shared" si="11"/>
        <v/>
      </c>
      <c r="R33" s="16"/>
      <c r="S33" s="111" t="s">
        <v>105</v>
      </c>
      <c r="T33" s="112" t="s">
        <v>87</v>
      </c>
      <c r="U33" s="113" t="s">
        <v>88</v>
      </c>
      <c r="V33" s="111"/>
      <c r="W33" s="114" t="str">
        <f t="shared" si="12"/>
        <v/>
      </c>
      <c r="X33" s="14"/>
      <c r="Y33" t="s">
        <v>106</v>
      </c>
      <c r="Z33" s="5" t="s">
        <v>87</v>
      </c>
      <c r="AA33" s="6" t="s">
        <v>88</v>
      </c>
      <c r="AB33">
        <v>3</v>
      </c>
      <c r="AC33" s="25">
        <f t="shared" ref="AC33:AC53" si="13">IF(AB33="","",AB33/AB$54)</f>
        <v>6.25E-2</v>
      </c>
      <c r="AD33" s="16"/>
      <c r="AE33" t="s">
        <v>106</v>
      </c>
      <c r="AF33" s="5" t="s">
        <v>87</v>
      </c>
      <c r="AG33" s="6" t="s">
        <v>88</v>
      </c>
      <c r="AH33"/>
      <c r="AI33" s="25" t="str">
        <f t="shared" ref="AI33:AI53" si="14">IF(AH33="","",AH33/AH$54)</f>
        <v/>
      </c>
      <c r="AJ33" s="25"/>
      <c r="AK33" s="25"/>
      <c r="AL33" s="25"/>
      <c r="AM33" s="25"/>
      <c r="AN33" s="25"/>
      <c r="AO33" s="25"/>
      <c r="AP33" s="25"/>
      <c r="AQ33" s="184" t="s">
        <v>105</v>
      </c>
      <c r="AR33" s="148" t="s">
        <v>87</v>
      </c>
      <c r="AS33" s="149" t="s">
        <v>88</v>
      </c>
      <c r="AT33" s="169"/>
      <c r="AU33" s="159" t="str">
        <f>IF(AT33="","",AT33/AT$65)</f>
        <v/>
      </c>
      <c r="BO33" s="145" t="s">
        <v>106</v>
      </c>
      <c r="BP33" s="237" t="s">
        <v>74</v>
      </c>
      <c r="BQ33" s="236" t="s">
        <v>129</v>
      </c>
      <c r="BR33"/>
      <c r="BS33" s="25" t="str">
        <f t="shared" si="8"/>
        <v/>
      </c>
    </row>
    <row r="34" spans="1:71" s="2" customFormat="1" ht="15" customHeight="1" x14ac:dyDescent="0.2">
      <c r="A34" s="4" t="s">
        <v>105</v>
      </c>
      <c r="B34" s="5" t="s">
        <v>87</v>
      </c>
      <c r="C34" s="6" t="s">
        <v>88</v>
      </c>
      <c r="D34" s="6"/>
      <c r="E34" s="14" t="str">
        <f>IF(D34="","",D34/D$49)</f>
        <v/>
      </c>
      <c r="F34" s="16"/>
      <c r="G34" s="16"/>
      <c r="H34" s="16"/>
      <c r="I34" s="16"/>
      <c r="J34" s="16"/>
      <c r="K34" s="16"/>
      <c r="L34" s="16"/>
      <c r="M34" t="s">
        <v>105</v>
      </c>
      <c r="N34" s="5" t="s">
        <v>76</v>
      </c>
      <c r="O34" s="6" t="s">
        <v>80</v>
      </c>
      <c r="P34">
        <v>4</v>
      </c>
      <c r="Q34" s="25">
        <f t="shared" si="11"/>
        <v>0.10256410256410256</v>
      </c>
      <c r="R34" s="16"/>
      <c r="S34" s="111" t="s">
        <v>105</v>
      </c>
      <c r="T34" s="112" t="s">
        <v>76</v>
      </c>
      <c r="U34" s="113" t="s">
        <v>80</v>
      </c>
      <c r="V34" s="111"/>
      <c r="W34" s="114" t="str">
        <f t="shared" si="12"/>
        <v/>
      </c>
      <c r="X34" s="16"/>
      <c r="Y34" t="s">
        <v>106</v>
      </c>
      <c r="Z34" s="5" t="s">
        <v>76</v>
      </c>
      <c r="AA34" s="6" t="s">
        <v>80</v>
      </c>
      <c r="AB34">
        <v>15</v>
      </c>
      <c r="AC34" s="25">
        <f t="shared" si="13"/>
        <v>0.3125</v>
      </c>
      <c r="AD34" s="16"/>
      <c r="AE34" t="s">
        <v>106</v>
      </c>
      <c r="AF34" s="5" t="s">
        <v>76</v>
      </c>
      <c r="AG34" s="6" t="s">
        <v>80</v>
      </c>
      <c r="AH34">
        <v>2</v>
      </c>
      <c r="AI34" s="25">
        <f t="shared" si="14"/>
        <v>1.5151515151515152E-2</v>
      </c>
      <c r="AJ34" s="25"/>
      <c r="AK34" s="25"/>
      <c r="AL34" s="25"/>
      <c r="AM34" s="25"/>
      <c r="AN34" s="25"/>
      <c r="AO34" s="25"/>
      <c r="AP34" s="25"/>
      <c r="AQ34" s="184" t="s">
        <v>105</v>
      </c>
      <c r="AR34" s="148" t="s">
        <v>76</v>
      </c>
      <c r="AS34" s="149" t="s">
        <v>80</v>
      </c>
      <c r="AT34" s="169">
        <v>1</v>
      </c>
      <c r="AU34" s="159">
        <f>IF(AT34="","",AT34/AT$54)</f>
        <v>3.8461538461538464E-2</v>
      </c>
      <c r="BO34" s="145" t="s">
        <v>106</v>
      </c>
      <c r="BP34" s="235" t="s">
        <v>109</v>
      </c>
      <c r="BQ34" s="236" t="s">
        <v>123</v>
      </c>
      <c r="BR34"/>
      <c r="BS34" s="25" t="str">
        <f t="shared" si="8"/>
        <v/>
      </c>
    </row>
    <row r="35" spans="1:71" s="2" customFormat="1" ht="15" customHeight="1" x14ac:dyDescent="0.2">
      <c r="A35" s="4" t="s">
        <v>105</v>
      </c>
      <c r="B35" s="5" t="s">
        <v>76</v>
      </c>
      <c r="C35" s="6" t="s">
        <v>80</v>
      </c>
      <c r="D35" s="6">
        <v>4</v>
      </c>
      <c r="E35" s="14">
        <f t="shared" ref="E35:E48" si="15">IF(D35="","",D35/D$49)</f>
        <v>4.6511627906976744E-2</v>
      </c>
      <c r="F35" s="16"/>
      <c r="G35" s="16"/>
      <c r="H35" s="16"/>
      <c r="I35" s="16"/>
      <c r="J35" s="16"/>
      <c r="K35" s="16"/>
      <c r="L35" s="16"/>
      <c r="M35" t="s">
        <v>105</v>
      </c>
      <c r="N35" s="5" t="s">
        <v>74</v>
      </c>
      <c r="O35" s="6" t="s">
        <v>100</v>
      </c>
      <c r="P35"/>
      <c r="Q35" s="25" t="str">
        <f t="shared" si="11"/>
        <v/>
      </c>
      <c r="R35" s="16"/>
      <c r="S35" s="111" t="s">
        <v>105</v>
      </c>
      <c r="T35" s="112" t="s">
        <v>74</v>
      </c>
      <c r="U35" s="113" t="s">
        <v>100</v>
      </c>
      <c r="V35" s="111"/>
      <c r="W35" s="114" t="str">
        <f t="shared" si="12"/>
        <v/>
      </c>
      <c r="X35" s="16"/>
      <c r="Y35" t="s">
        <v>106</v>
      </c>
      <c r="Z35" s="5" t="s">
        <v>75</v>
      </c>
      <c r="AA35" s="6" t="s">
        <v>17</v>
      </c>
      <c r="AB35">
        <v>1</v>
      </c>
      <c r="AC35" s="25">
        <f t="shared" si="13"/>
        <v>2.0833333333333332E-2</v>
      </c>
      <c r="AD35" s="16"/>
      <c r="AE35" t="s">
        <v>106</v>
      </c>
      <c r="AF35" s="5" t="s">
        <v>75</v>
      </c>
      <c r="AG35" s="6" t="s">
        <v>17</v>
      </c>
      <c r="AH35">
        <v>20</v>
      </c>
      <c r="AI35" s="25">
        <f t="shared" si="14"/>
        <v>0.15151515151515152</v>
      </c>
      <c r="AJ35" s="25"/>
      <c r="AK35" s="25"/>
      <c r="AL35" s="25"/>
      <c r="AM35" s="25"/>
      <c r="AN35" s="25"/>
      <c r="AO35" s="25"/>
      <c r="AP35" s="25"/>
      <c r="AQ35" s="184" t="s">
        <v>105</v>
      </c>
      <c r="AR35" s="148" t="s">
        <v>74</v>
      </c>
      <c r="AS35" s="149" t="s">
        <v>100</v>
      </c>
      <c r="AT35" s="169">
        <v>10</v>
      </c>
      <c r="AU35" s="159">
        <f>IF(AT35="","",AT35/AT$54)</f>
        <v>0.38461538461538464</v>
      </c>
      <c r="BO35" s="145" t="s">
        <v>106</v>
      </c>
      <c r="BP35" s="235" t="s">
        <v>77</v>
      </c>
      <c r="BQ35" s="236" t="s">
        <v>124</v>
      </c>
      <c r="BR35"/>
      <c r="BS35" s="25" t="str">
        <f t="shared" si="8"/>
        <v/>
      </c>
    </row>
    <row r="36" spans="1:71" s="2" customFormat="1" ht="15" customHeight="1" x14ac:dyDescent="0.2">
      <c r="A36" s="4" t="s">
        <v>105</v>
      </c>
      <c r="B36" s="5" t="s">
        <v>74</v>
      </c>
      <c r="C36" s="6" t="s">
        <v>100</v>
      </c>
      <c r="D36" s="6">
        <v>1</v>
      </c>
      <c r="E36" s="14">
        <f t="shared" si="15"/>
        <v>1.1627906976744186E-2</v>
      </c>
      <c r="F36" s="16"/>
      <c r="G36" s="16"/>
      <c r="H36" s="16"/>
      <c r="I36" s="16"/>
      <c r="J36" s="16"/>
      <c r="K36" s="16"/>
      <c r="L36" s="16"/>
      <c r="M36" t="s">
        <v>105</v>
      </c>
      <c r="N36" s="5" t="s">
        <v>89</v>
      </c>
      <c r="O36" s="6" t="s">
        <v>90</v>
      </c>
      <c r="P36">
        <v>4</v>
      </c>
      <c r="Q36" s="25">
        <f t="shared" si="11"/>
        <v>0.10256410256410256</v>
      </c>
      <c r="R36" s="16"/>
      <c r="S36" s="111" t="s">
        <v>105</v>
      </c>
      <c r="T36" s="112" t="s">
        <v>89</v>
      </c>
      <c r="U36" s="113" t="s">
        <v>16</v>
      </c>
      <c r="V36" s="111">
        <v>5</v>
      </c>
      <c r="W36" s="114">
        <f t="shared" si="12"/>
        <v>0.41666666666666669</v>
      </c>
      <c r="X36" s="16"/>
      <c r="Y36" t="s">
        <v>106</v>
      </c>
      <c r="Z36" s="5" t="s">
        <v>89</v>
      </c>
      <c r="AA36" s="6" t="s">
        <v>90</v>
      </c>
      <c r="AB36"/>
      <c r="AC36" s="25" t="str">
        <f t="shared" si="13"/>
        <v/>
      </c>
      <c r="AD36" s="16"/>
      <c r="AE36" t="s">
        <v>106</v>
      </c>
      <c r="AF36" s="5" t="s">
        <v>89</v>
      </c>
      <c r="AG36" s="6" t="s">
        <v>90</v>
      </c>
      <c r="AH36"/>
      <c r="AI36" s="25" t="str">
        <f t="shared" si="14"/>
        <v/>
      </c>
      <c r="AJ36" s="25"/>
      <c r="AK36" s="25"/>
      <c r="AL36" s="25"/>
      <c r="AM36" s="25"/>
      <c r="AN36" s="25"/>
      <c r="AO36" s="25"/>
      <c r="AP36" s="25"/>
      <c r="AQ36" s="184" t="s">
        <v>105</v>
      </c>
      <c r="AR36" s="148" t="s">
        <v>89</v>
      </c>
      <c r="AS36" s="149" t="s">
        <v>16</v>
      </c>
      <c r="AT36" s="169">
        <v>2</v>
      </c>
      <c r="AU36" s="159">
        <f>IF(AT36="","",AT36/AT$54)</f>
        <v>7.6923076923076927E-2</v>
      </c>
      <c r="BO36" s="145" t="s">
        <v>106</v>
      </c>
      <c r="BP36" s="235" t="s">
        <v>77</v>
      </c>
      <c r="BQ36" s="236" t="s">
        <v>5</v>
      </c>
      <c r="BR36"/>
      <c r="BS36" s="25" t="str">
        <f t="shared" si="8"/>
        <v/>
      </c>
    </row>
    <row r="37" spans="1:71" s="2" customFormat="1" ht="15" customHeight="1" x14ac:dyDescent="0.2">
      <c r="A37" s="4" t="s">
        <v>105</v>
      </c>
      <c r="B37" s="5" t="s">
        <v>89</v>
      </c>
      <c r="C37" s="6" t="s">
        <v>90</v>
      </c>
      <c r="D37" s="6">
        <v>7</v>
      </c>
      <c r="E37" s="14">
        <f t="shared" si="15"/>
        <v>8.1395348837209308E-2</v>
      </c>
      <c r="F37" s="16"/>
      <c r="G37" s="16"/>
      <c r="H37" s="16"/>
      <c r="I37" s="16"/>
      <c r="J37" s="16"/>
      <c r="K37" s="16"/>
      <c r="L37" s="16"/>
      <c r="M37" t="s">
        <v>105</v>
      </c>
      <c r="N37" s="5" t="s">
        <v>91</v>
      </c>
      <c r="O37" s="6" t="s">
        <v>81</v>
      </c>
      <c r="P37">
        <v>1</v>
      </c>
      <c r="Q37" s="25">
        <f t="shared" si="11"/>
        <v>2.564102564102564E-2</v>
      </c>
      <c r="R37" s="16"/>
      <c r="S37" s="111" t="s">
        <v>105</v>
      </c>
      <c r="T37" s="112" t="s">
        <v>91</v>
      </c>
      <c r="U37" s="113" t="s">
        <v>81</v>
      </c>
      <c r="V37" s="111"/>
      <c r="W37" s="114" t="str">
        <f t="shared" si="12"/>
        <v/>
      </c>
      <c r="X37" s="16"/>
      <c r="Y37" t="s">
        <v>106</v>
      </c>
      <c r="Z37" s="5" t="s">
        <v>91</v>
      </c>
      <c r="AA37" s="6" t="s">
        <v>81</v>
      </c>
      <c r="AB37"/>
      <c r="AC37" s="25" t="str">
        <f t="shared" si="13"/>
        <v/>
      </c>
      <c r="AD37" s="16"/>
      <c r="AE37" t="s">
        <v>106</v>
      </c>
      <c r="AF37" s="5" t="s">
        <v>91</v>
      </c>
      <c r="AG37" s="6" t="s">
        <v>81</v>
      </c>
      <c r="AH37">
        <v>3</v>
      </c>
      <c r="AI37" s="25">
        <f t="shared" si="14"/>
        <v>2.2727272727272728E-2</v>
      </c>
      <c r="AJ37" s="25"/>
      <c r="AK37" s="25"/>
      <c r="AL37" s="25"/>
      <c r="AM37" s="25"/>
      <c r="AN37" s="25"/>
      <c r="AO37" s="25"/>
      <c r="AP37" s="25"/>
      <c r="AQ37" s="184" t="s">
        <v>105</v>
      </c>
      <c r="AR37" s="148" t="s">
        <v>91</v>
      </c>
      <c r="AS37" s="149" t="s">
        <v>81</v>
      </c>
      <c r="AT37" s="169">
        <v>1</v>
      </c>
      <c r="AU37" s="159">
        <f>IF(AT37="","",AT37/AT$54)</f>
        <v>3.8461538461538464E-2</v>
      </c>
      <c r="BO37" s="145" t="s">
        <v>106</v>
      </c>
      <c r="BP37" s="235" t="s">
        <v>74</v>
      </c>
      <c r="BQ37" s="236" t="s">
        <v>44</v>
      </c>
      <c r="BR37"/>
      <c r="BS37" s="25" t="str">
        <f t="shared" si="8"/>
        <v/>
      </c>
    </row>
    <row r="38" spans="1:71" s="2" customFormat="1" ht="15" customHeight="1" x14ac:dyDescent="0.2">
      <c r="A38" s="4" t="s">
        <v>105</v>
      </c>
      <c r="B38" s="5" t="s">
        <v>91</v>
      </c>
      <c r="C38" s="6" t="s">
        <v>81</v>
      </c>
      <c r="D38" s="6">
        <v>5</v>
      </c>
      <c r="E38" s="14">
        <f t="shared" si="15"/>
        <v>5.8139534883720929E-2</v>
      </c>
      <c r="F38" s="16"/>
      <c r="G38" s="16"/>
      <c r="H38" s="16"/>
      <c r="I38" s="16"/>
      <c r="J38" s="16"/>
      <c r="K38" s="16"/>
      <c r="L38" s="16"/>
      <c r="M38" t="s">
        <v>105</v>
      </c>
      <c r="N38" s="5" t="s">
        <v>92</v>
      </c>
      <c r="O38" s="6" t="s">
        <v>93</v>
      </c>
      <c r="P38"/>
      <c r="Q38" s="25" t="str">
        <f t="shared" si="11"/>
        <v/>
      </c>
      <c r="R38" s="16"/>
      <c r="S38" s="111" t="s">
        <v>105</v>
      </c>
      <c r="T38" s="112" t="s">
        <v>92</v>
      </c>
      <c r="U38" s="113" t="s">
        <v>93</v>
      </c>
      <c r="V38" s="111"/>
      <c r="W38" s="114" t="str">
        <f t="shared" si="12"/>
        <v/>
      </c>
      <c r="X38" s="16"/>
      <c r="Y38" t="s">
        <v>106</v>
      </c>
      <c r="Z38" s="5" t="s">
        <v>92</v>
      </c>
      <c r="AA38" s="6" t="s">
        <v>93</v>
      </c>
      <c r="AB38"/>
      <c r="AC38" s="25" t="str">
        <f t="shared" si="13"/>
        <v/>
      </c>
      <c r="AD38" s="16"/>
      <c r="AE38" t="s">
        <v>106</v>
      </c>
      <c r="AF38" s="5" t="s">
        <v>92</v>
      </c>
      <c r="AG38" s="6" t="s">
        <v>93</v>
      </c>
      <c r="AH38"/>
      <c r="AI38" s="25" t="str">
        <f t="shared" si="14"/>
        <v/>
      </c>
      <c r="AJ38" s="25"/>
      <c r="AK38" s="25"/>
      <c r="AL38" s="25"/>
      <c r="AM38" s="25"/>
      <c r="AN38" s="25"/>
      <c r="AO38" s="25"/>
      <c r="AP38" s="25"/>
      <c r="AQ38" s="184" t="s">
        <v>105</v>
      </c>
      <c r="AR38" s="148" t="s">
        <v>92</v>
      </c>
      <c r="AS38" s="149" t="s">
        <v>93</v>
      </c>
      <c r="AT38" s="169"/>
      <c r="AU38" s="159" t="str">
        <f>IF(AT38="","",AT38/AT$65)</f>
        <v/>
      </c>
      <c r="BO38" s="145" t="s">
        <v>106</v>
      </c>
      <c r="BP38" s="155" t="s">
        <v>120</v>
      </c>
      <c r="BQ38" s="236" t="s">
        <v>185</v>
      </c>
      <c r="BR38"/>
      <c r="BS38" s="25" t="str">
        <f t="shared" si="8"/>
        <v/>
      </c>
    </row>
    <row r="39" spans="1:71" s="2" customFormat="1" ht="15" customHeight="1" x14ac:dyDescent="0.2">
      <c r="A39" s="4" t="s">
        <v>105</v>
      </c>
      <c r="B39" s="5" t="s">
        <v>92</v>
      </c>
      <c r="C39" s="6" t="s">
        <v>93</v>
      </c>
      <c r="D39" s="6"/>
      <c r="E39" s="14" t="str">
        <f t="shared" si="15"/>
        <v/>
      </c>
      <c r="F39" s="16"/>
      <c r="G39" s="16"/>
      <c r="H39" s="16"/>
      <c r="I39" s="16"/>
      <c r="J39" s="16"/>
      <c r="K39" s="16"/>
      <c r="L39" s="16"/>
      <c r="M39" t="s">
        <v>105</v>
      </c>
      <c r="N39" s="5" t="s">
        <v>95</v>
      </c>
      <c r="O39" s="6" t="s">
        <v>96</v>
      </c>
      <c r="P39"/>
      <c r="Q39" s="25" t="str">
        <f t="shared" si="11"/>
        <v/>
      </c>
      <c r="R39" s="16"/>
      <c r="S39" s="111" t="s">
        <v>105</v>
      </c>
      <c r="T39" s="112" t="s">
        <v>95</v>
      </c>
      <c r="U39" s="113" t="s">
        <v>96</v>
      </c>
      <c r="V39" s="111"/>
      <c r="W39" s="114" t="str">
        <f t="shared" si="12"/>
        <v/>
      </c>
      <c r="X39" s="16"/>
      <c r="Y39" t="s">
        <v>106</v>
      </c>
      <c r="Z39" s="5" t="s">
        <v>95</v>
      </c>
      <c r="AA39" s="6" t="s">
        <v>96</v>
      </c>
      <c r="AB39"/>
      <c r="AC39" s="25" t="str">
        <f t="shared" si="13"/>
        <v/>
      </c>
      <c r="AD39" s="16"/>
      <c r="AE39" t="s">
        <v>106</v>
      </c>
      <c r="AF39" s="5" t="s">
        <v>95</v>
      </c>
      <c r="AG39" s="6" t="s">
        <v>96</v>
      </c>
      <c r="AH39"/>
      <c r="AI39" s="25" t="str">
        <f t="shared" si="14"/>
        <v/>
      </c>
      <c r="AJ39" s="25"/>
      <c r="AK39" s="25"/>
      <c r="AL39" s="25"/>
      <c r="AM39" s="25"/>
      <c r="AN39" s="25"/>
      <c r="AO39" s="25"/>
      <c r="AP39" s="25"/>
      <c r="AQ39" s="184" t="s">
        <v>105</v>
      </c>
      <c r="AR39" s="148" t="s">
        <v>95</v>
      </c>
      <c r="AS39" s="149" t="s">
        <v>96</v>
      </c>
      <c r="AT39" s="169"/>
      <c r="AU39" s="159" t="str">
        <f>IF(AT39="","",AT39/AT$65)</f>
        <v/>
      </c>
      <c r="BO39" s="145" t="s">
        <v>106</v>
      </c>
      <c r="BP39" s="155" t="s">
        <v>189</v>
      </c>
      <c r="BQ39" s="236" t="s">
        <v>188</v>
      </c>
      <c r="BR39"/>
      <c r="BS39" s="25" t="str">
        <f t="shared" si="8"/>
        <v/>
      </c>
    </row>
    <row r="40" spans="1:71" s="2" customFormat="1" ht="15" customHeight="1" thickBot="1" x14ac:dyDescent="0.25">
      <c r="A40" s="4" t="s">
        <v>105</v>
      </c>
      <c r="B40" s="5" t="s">
        <v>95</v>
      </c>
      <c r="C40" s="6" t="s">
        <v>96</v>
      </c>
      <c r="D40" s="6"/>
      <c r="E40" s="16" t="str">
        <f t="shared" si="15"/>
        <v/>
      </c>
      <c r="F40" s="16"/>
      <c r="G40" s="16"/>
      <c r="H40" s="16"/>
      <c r="I40" s="16"/>
      <c r="J40" s="16"/>
      <c r="K40" s="16"/>
      <c r="L40" s="16"/>
      <c r="M40" t="s">
        <v>105</v>
      </c>
      <c r="N40" s="5" t="s">
        <v>99</v>
      </c>
      <c r="O40" s="6" t="s">
        <v>84</v>
      </c>
      <c r="P40">
        <v>1</v>
      </c>
      <c r="Q40" s="25">
        <f t="shared" si="11"/>
        <v>2.564102564102564E-2</v>
      </c>
      <c r="R40" s="16"/>
      <c r="S40" s="111" t="s">
        <v>105</v>
      </c>
      <c r="T40" s="112" t="s">
        <v>99</v>
      </c>
      <c r="U40" s="113" t="s">
        <v>84</v>
      </c>
      <c r="V40" s="111"/>
      <c r="W40" s="114" t="str">
        <f t="shared" si="12"/>
        <v/>
      </c>
      <c r="X40" s="16"/>
      <c r="Y40" t="s">
        <v>106</v>
      </c>
      <c r="Z40" s="5" t="s">
        <v>99</v>
      </c>
      <c r="AA40" s="6" t="s">
        <v>84</v>
      </c>
      <c r="AB40"/>
      <c r="AC40" s="25" t="str">
        <f t="shared" si="13"/>
        <v/>
      </c>
      <c r="AD40" s="16"/>
      <c r="AE40" t="s">
        <v>106</v>
      </c>
      <c r="AF40" s="5" t="s">
        <v>99</v>
      </c>
      <c r="AG40" s="6" t="s">
        <v>84</v>
      </c>
      <c r="AH40"/>
      <c r="AI40" s="25" t="str">
        <f t="shared" si="14"/>
        <v/>
      </c>
      <c r="AJ40" s="25"/>
      <c r="AK40" s="25"/>
      <c r="AL40" s="25"/>
      <c r="AM40" s="25"/>
      <c r="AN40" s="25"/>
      <c r="AO40" s="25"/>
      <c r="AP40" s="25"/>
      <c r="AQ40" s="184" t="s">
        <v>105</v>
      </c>
      <c r="AR40" s="148" t="s">
        <v>99</v>
      </c>
      <c r="AS40" s="149" t="s">
        <v>84</v>
      </c>
      <c r="AT40" s="169">
        <v>2</v>
      </c>
      <c r="AU40" s="159">
        <f>IF(AT40="","",AT40/AT$54)</f>
        <v>7.6923076923076927E-2</v>
      </c>
      <c r="BO40" s="145" t="s">
        <v>106</v>
      </c>
      <c r="BP40" s="154" t="s">
        <v>187</v>
      </c>
      <c r="BQ40" s="150" t="s">
        <v>186</v>
      </c>
      <c r="BR40"/>
      <c r="BS40" s="25" t="str">
        <f t="shared" si="8"/>
        <v/>
      </c>
    </row>
    <row r="41" spans="1:71" s="2" customFormat="1" ht="15" customHeight="1" x14ac:dyDescent="0.2">
      <c r="A41" s="4" t="s">
        <v>105</v>
      </c>
      <c r="B41" s="5" t="s">
        <v>99</v>
      </c>
      <c r="C41" s="6" t="s">
        <v>84</v>
      </c>
      <c r="D41" s="6"/>
      <c r="E41" s="16" t="str">
        <f t="shared" si="15"/>
        <v/>
      </c>
      <c r="F41" s="16"/>
      <c r="G41" s="16"/>
      <c r="H41" s="16"/>
      <c r="I41" s="16"/>
      <c r="J41" s="16"/>
      <c r="K41" s="16"/>
      <c r="L41" s="16"/>
      <c r="M41" t="s">
        <v>105</v>
      </c>
      <c r="N41" s="5" t="s">
        <v>101</v>
      </c>
      <c r="O41" s="6" t="s">
        <v>102</v>
      </c>
      <c r="P41"/>
      <c r="Q41" s="25" t="str">
        <f t="shared" si="11"/>
        <v/>
      </c>
      <c r="R41" s="16"/>
      <c r="S41" s="111" t="s">
        <v>105</v>
      </c>
      <c r="T41" s="112" t="s">
        <v>99</v>
      </c>
      <c r="U41" s="113" t="s">
        <v>4</v>
      </c>
      <c r="V41" s="111">
        <v>1</v>
      </c>
      <c r="W41" s="114">
        <f t="shared" si="12"/>
        <v>8.3333333333333329E-2</v>
      </c>
      <c r="X41" s="16"/>
      <c r="Y41" t="s">
        <v>106</v>
      </c>
      <c r="Z41" s="5" t="s">
        <v>101</v>
      </c>
      <c r="AA41" s="6" t="s">
        <v>102</v>
      </c>
      <c r="AB41"/>
      <c r="AC41" s="25" t="str">
        <f t="shared" si="13"/>
        <v/>
      </c>
      <c r="AD41" s="16"/>
      <c r="AE41" t="s">
        <v>106</v>
      </c>
      <c r="AF41" s="5" t="s">
        <v>101</v>
      </c>
      <c r="AG41" s="6" t="s">
        <v>102</v>
      </c>
      <c r="AH41"/>
      <c r="AI41" s="25" t="str">
        <f t="shared" si="14"/>
        <v/>
      </c>
      <c r="AJ41" s="25"/>
      <c r="AK41" s="25"/>
      <c r="AL41" s="25"/>
      <c r="AM41" s="25"/>
      <c r="AN41" s="25"/>
      <c r="AO41" s="25"/>
      <c r="AP41" s="25"/>
      <c r="AQ41" s="184" t="s">
        <v>105</v>
      </c>
      <c r="AR41" s="148" t="s">
        <v>182</v>
      </c>
      <c r="AS41" s="149" t="s">
        <v>102</v>
      </c>
      <c r="AT41" s="169"/>
      <c r="AU41" s="159" t="str">
        <f t="shared" ref="AU41:AU53" si="16">IF(AT41="","",AT41/AT$65)</f>
        <v/>
      </c>
      <c r="BO41" s="145"/>
      <c r="BP41"/>
      <c r="BQ41" s="236" t="s">
        <v>183</v>
      </c>
      <c r="BR41">
        <f>SUM(BR6:BR40)</f>
        <v>101</v>
      </c>
      <c r="BS41"/>
    </row>
    <row r="42" spans="1:71" s="2" customFormat="1" ht="15" customHeight="1" x14ac:dyDescent="0.2">
      <c r="A42" s="4" t="s">
        <v>105</v>
      </c>
      <c r="B42" s="5" t="s">
        <v>101</v>
      </c>
      <c r="C42" s="6" t="s">
        <v>102</v>
      </c>
      <c r="D42" s="6"/>
      <c r="E42" s="16" t="str">
        <f t="shared" si="15"/>
        <v/>
      </c>
      <c r="F42" s="16"/>
      <c r="G42" s="16"/>
      <c r="H42" s="16"/>
      <c r="I42" s="16"/>
      <c r="J42" s="16"/>
      <c r="K42" s="16"/>
      <c r="L42" s="16"/>
      <c r="M42" t="s">
        <v>105</v>
      </c>
      <c r="N42" s="5" t="s">
        <v>75</v>
      </c>
      <c r="O42" s="6" t="s">
        <v>78</v>
      </c>
      <c r="P42">
        <v>2</v>
      </c>
      <c r="Q42" s="25">
        <f t="shared" si="11"/>
        <v>5.128205128205128E-2</v>
      </c>
      <c r="R42" s="13"/>
      <c r="S42" s="111" t="s">
        <v>105</v>
      </c>
      <c r="T42" s="112" t="s">
        <v>101</v>
      </c>
      <c r="U42" s="113" t="s">
        <v>102</v>
      </c>
      <c r="V42" s="111"/>
      <c r="W42" s="114" t="str">
        <f t="shared" si="12"/>
        <v/>
      </c>
      <c r="X42" s="16"/>
      <c r="Y42" t="s">
        <v>106</v>
      </c>
      <c r="Z42" s="5" t="s">
        <v>74</v>
      </c>
      <c r="AA42" s="6" t="s">
        <v>100</v>
      </c>
      <c r="AB42"/>
      <c r="AC42" s="25" t="str">
        <f t="shared" si="13"/>
        <v/>
      </c>
      <c r="AD42" s="13"/>
      <c r="AE42" t="s">
        <v>106</v>
      </c>
      <c r="AF42" s="5" t="s">
        <v>74</v>
      </c>
      <c r="AG42" s="6" t="s">
        <v>100</v>
      </c>
      <c r="AH42"/>
      <c r="AI42" s="25" t="str">
        <f t="shared" si="14"/>
        <v/>
      </c>
      <c r="AJ42" s="25"/>
      <c r="AK42" s="25"/>
      <c r="AL42" s="25"/>
      <c r="AM42" s="25"/>
      <c r="AN42" s="25"/>
      <c r="AO42" s="25"/>
      <c r="AP42" s="25"/>
      <c r="AQ42" s="184" t="s">
        <v>105</v>
      </c>
      <c r="AR42" s="148" t="s">
        <v>75</v>
      </c>
      <c r="AS42" s="149" t="s">
        <v>17</v>
      </c>
      <c r="AT42" s="169"/>
      <c r="AU42" s="159" t="str">
        <f t="shared" si="16"/>
        <v/>
      </c>
      <c r="BO42" s="145"/>
    </row>
    <row r="43" spans="1:71" s="2" customFormat="1" ht="15" customHeight="1" x14ac:dyDescent="0.2">
      <c r="A43" s="4" t="s">
        <v>105</v>
      </c>
      <c r="B43" s="5" t="s">
        <v>75</v>
      </c>
      <c r="C43" s="6" t="s">
        <v>78</v>
      </c>
      <c r="D43" s="6">
        <v>7</v>
      </c>
      <c r="E43" s="16">
        <f t="shared" si="15"/>
        <v>8.1395348837209308E-2</v>
      </c>
      <c r="F43" s="13"/>
      <c r="G43" s="13"/>
      <c r="H43" s="13"/>
      <c r="I43" s="13"/>
      <c r="J43" s="13"/>
      <c r="K43" s="13"/>
      <c r="L43" s="13"/>
      <c r="M43" t="s">
        <v>105</v>
      </c>
      <c r="N43" s="5" t="s">
        <v>77</v>
      </c>
      <c r="O43" s="6" t="s">
        <v>82</v>
      </c>
      <c r="P43">
        <v>9</v>
      </c>
      <c r="Q43" s="25">
        <f t="shared" si="11"/>
        <v>0.23076923076923078</v>
      </c>
      <c r="R43" s="3"/>
      <c r="S43" s="111" t="s">
        <v>105</v>
      </c>
      <c r="T43" s="112" t="s">
        <v>75</v>
      </c>
      <c r="U43" s="113" t="s">
        <v>78</v>
      </c>
      <c r="V43" s="111"/>
      <c r="W43" s="114" t="str">
        <f t="shared" si="12"/>
        <v/>
      </c>
      <c r="X43" s="13"/>
      <c r="Y43" t="s">
        <v>106</v>
      </c>
      <c r="Z43" s="5" t="s">
        <v>77</v>
      </c>
      <c r="AA43" s="6" t="s">
        <v>82</v>
      </c>
      <c r="AB43">
        <v>3</v>
      </c>
      <c r="AC43" s="25">
        <f t="shared" si="13"/>
        <v>6.25E-2</v>
      </c>
      <c r="AD43" s="3"/>
      <c r="AE43" t="s">
        <v>106</v>
      </c>
      <c r="AF43" s="5" t="s">
        <v>77</v>
      </c>
      <c r="AG43" s="6" t="s">
        <v>82</v>
      </c>
      <c r="AH43"/>
      <c r="AI43" s="25" t="str">
        <f t="shared" si="14"/>
        <v/>
      </c>
      <c r="AJ43" s="25"/>
      <c r="AK43" s="25"/>
      <c r="AL43" s="25"/>
      <c r="AM43" s="25"/>
      <c r="AN43" s="25"/>
      <c r="AO43" s="25"/>
      <c r="AP43" s="25"/>
      <c r="AQ43" s="184" t="s">
        <v>105</v>
      </c>
      <c r="AR43" s="148" t="s">
        <v>77</v>
      </c>
      <c r="AS43" s="149" t="s">
        <v>82</v>
      </c>
      <c r="AT43" s="169"/>
      <c r="AU43" s="159" t="str">
        <f t="shared" si="16"/>
        <v/>
      </c>
      <c r="BO43" s="145"/>
    </row>
    <row r="44" spans="1:71" s="2" customFormat="1" ht="15" customHeight="1" x14ac:dyDescent="0.2">
      <c r="A44" s="4" t="s">
        <v>105</v>
      </c>
      <c r="B44" s="5" t="s">
        <v>77</v>
      </c>
      <c r="C44" s="6" t="s">
        <v>82</v>
      </c>
      <c r="D44" s="6"/>
      <c r="E44" s="16" t="str">
        <f t="shared" si="15"/>
        <v/>
      </c>
      <c r="F44" s="3"/>
      <c r="G44" s="3"/>
      <c r="H44" s="3"/>
      <c r="I44" s="3"/>
      <c r="J44" s="3"/>
      <c r="K44" s="3"/>
      <c r="L44" s="3"/>
      <c r="M44" t="s">
        <v>105</v>
      </c>
      <c r="N44" s="5" t="s">
        <v>107</v>
      </c>
      <c r="O44" s="6" t="s">
        <v>108</v>
      </c>
      <c r="P44"/>
      <c r="Q44" s="25" t="str">
        <f t="shared" ref="Q44:Q52" si="17">IF(P44="","",P44/P$53)</f>
        <v/>
      </c>
      <c r="R44" s="3"/>
      <c r="S44" s="111" t="s">
        <v>105</v>
      </c>
      <c r="T44" s="112" t="s">
        <v>77</v>
      </c>
      <c r="U44" s="113" t="s">
        <v>82</v>
      </c>
      <c r="V44" s="111"/>
      <c r="W44" s="114" t="str">
        <f t="shared" si="12"/>
        <v/>
      </c>
      <c r="X44" s="3"/>
      <c r="Y44" t="s">
        <v>106</v>
      </c>
      <c r="Z44" s="5" t="s">
        <v>74</v>
      </c>
      <c r="AA44" s="6" t="s">
        <v>24</v>
      </c>
      <c r="AB44">
        <v>4</v>
      </c>
      <c r="AC44" s="25">
        <f t="shared" si="13"/>
        <v>8.3333333333333329E-2</v>
      </c>
      <c r="AD44" s="3"/>
      <c r="AE44" t="s">
        <v>106</v>
      </c>
      <c r="AF44" s="5" t="s">
        <v>74</v>
      </c>
      <c r="AG44" s="6" t="s">
        <v>24</v>
      </c>
      <c r="AH44"/>
      <c r="AI44" s="25" t="str">
        <f t="shared" si="14"/>
        <v/>
      </c>
      <c r="AJ44" s="25"/>
      <c r="AK44" s="25"/>
      <c r="AL44" s="25"/>
      <c r="AM44" s="25"/>
      <c r="AN44" s="25"/>
      <c r="AO44" s="25"/>
      <c r="AP44" s="25"/>
      <c r="AQ44" s="184" t="s">
        <v>105</v>
      </c>
      <c r="AR44" s="148" t="s">
        <v>107</v>
      </c>
      <c r="AS44" s="149" t="s">
        <v>108</v>
      </c>
      <c r="AT44" s="169"/>
      <c r="AU44" s="159" t="str">
        <f t="shared" si="16"/>
        <v/>
      </c>
      <c r="BO44" s="145"/>
    </row>
    <row r="45" spans="1:71" s="2" customFormat="1" ht="15" customHeight="1" x14ac:dyDescent="0.2">
      <c r="A45" s="4" t="s">
        <v>105</v>
      </c>
      <c r="B45" s="5" t="s">
        <v>107</v>
      </c>
      <c r="C45" s="6" t="s">
        <v>108</v>
      </c>
      <c r="D45" s="6"/>
      <c r="E45" s="16" t="str">
        <f t="shared" si="15"/>
        <v/>
      </c>
      <c r="F45" s="3"/>
      <c r="G45" s="3"/>
      <c r="H45" s="3"/>
      <c r="I45" s="3"/>
      <c r="J45" s="3"/>
      <c r="K45" s="3"/>
      <c r="L45" s="3"/>
      <c r="M45" t="s">
        <v>105</v>
      </c>
      <c r="N45" s="5" t="s">
        <v>109</v>
      </c>
      <c r="O45" s="6" t="s">
        <v>110</v>
      </c>
      <c r="P45"/>
      <c r="Q45" s="25" t="str">
        <f t="shared" si="17"/>
        <v/>
      </c>
      <c r="R45" s="3"/>
      <c r="S45" s="111" t="s">
        <v>105</v>
      </c>
      <c r="T45" s="112" t="s">
        <v>107</v>
      </c>
      <c r="U45" s="113" t="s">
        <v>108</v>
      </c>
      <c r="V45" s="111"/>
      <c r="W45" s="114" t="str">
        <f t="shared" ref="W45:W53" si="18">IF(V45="","",V45/V$54)</f>
        <v/>
      </c>
      <c r="X45" s="3"/>
      <c r="Y45" t="s">
        <v>106</v>
      </c>
      <c r="Z45" s="5" t="s">
        <v>107</v>
      </c>
      <c r="AA45" s="6" t="s">
        <v>108</v>
      </c>
      <c r="AB45">
        <v>1</v>
      </c>
      <c r="AC45" s="25">
        <f t="shared" si="13"/>
        <v>2.0833333333333332E-2</v>
      </c>
      <c r="AD45" s="3"/>
      <c r="AE45" t="s">
        <v>106</v>
      </c>
      <c r="AF45" s="5" t="s">
        <v>107</v>
      </c>
      <c r="AG45" s="6" t="s">
        <v>108</v>
      </c>
      <c r="AH45"/>
      <c r="AI45" s="25" t="str">
        <f t="shared" si="14"/>
        <v/>
      </c>
      <c r="AJ45" s="25"/>
      <c r="AK45" s="25"/>
      <c r="AL45" s="25"/>
      <c r="AM45" s="25"/>
      <c r="AN45" s="25"/>
      <c r="AO45" s="25"/>
      <c r="AP45" s="25"/>
      <c r="AQ45" s="184" t="s">
        <v>105</v>
      </c>
      <c r="AR45" s="148" t="s">
        <v>74</v>
      </c>
      <c r="AS45" s="149" t="s">
        <v>111</v>
      </c>
      <c r="AT45" s="169"/>
      <c r="AU45" s="159" t="str">
        <f t="shared" si="16"/>
        <v/>
      </c>
      <c r="BO45" s="78"/>
    </row>
    <row r="46" spans="1:71" s="2" customFormat="1" ht="15" customHeight="1" x14ac:dyDescent="0.2">
      <c r="A46" s="4" t="s">
        <v>105</v>
      </c>
      <c r="B46" s="5" t="s">
        <v>109</v>
      </c>
      <c r="C46" s="6" t="s">
        <v>110</v>
      </c>
      <c r="D46" s="6"/>
      <c r="E46" s="16" t="str">
        <f t="shared" si="15"/>
        <v/>
      </c>
      <c r="F46" s="3"/>
      <c r="G46" s="3"/>
      <c r="H46" s="3"/>
      <c r="I46" s="3"/>
      <c r="J46" s="3"/>
      <c r="K46" s="3"/>
      <c r="L46" s="3"/>
      <c r="M46" t="s">
        <v>105</v>
      </c>
      <c r="N46" s="5" t="s">
        <v>74</v>
      </c>
      <c r="O46" s="6" t="s">
        <v>111</v>
      </c>
      <c r="P46"/>
      <c r="Q46" s="25" t="str">
        <f t="shared" si="17"/>
        <v/>
      </c>
      <c r="R46" s="3"/>
      <c r="S46" s="111" t="s">
        <v>105</v>
      </c>
      <c r="T46" s="112" t="s">
        <v>109</v>
      </c>
      <c r="U46" s="113" t="s">
        <v>110</v>
      </c>
      <c r="V46" s="111"/>
      <c r="W46" s="114" t="str">
        <f t="shared" si="18"/>
        <v/>
      </c>
      <c r="X46" s="3"/>
      <c r="Y46" t="s">
        <v>106</v>
      </c>
      <c r="Z46" s="5" t="s">
        <v>89</v>
      </c>
      <c r="AA46" s="6" t="s">
        <v>16</v>
      </c>
      <c r="AB46">
        <v>15</v>
      </c>
      <c r="AC46" s="25">
        <f t="shared" si="13"/>
        <v>0.3125</v>
      </c>
      <c r="AD46" s="3"/>
      <c r="AE46" t="s">
        <v>106</v>
      </c>
      <c r="AF46" s="5" t="s">
        <v>89</v>
      </c>
      <c r="AG46" s="6" t="s">
        <v>16</v>
      </c>
      <c r="AH46">
        <v>1</v>
      </c>
      <c r="AI46" s="25">
        <f t="shared" si="14"/>
        <v>7.575757575757576E-3</v>
      </c>
      <c r="AJ46" s="25"/>
      <c r="AK46" s="25"/>
      <c r="AL46" s="25"/>
      <c r="AM46" s="25"/>
      <c r="AN46" s="25"/>
      <c r="AO46" s="25"/>
      <c r="AP46" s="25"/>
      <c r="AQ46" s="184" t="s">
        <v>105</v>
      </c>
      <c r="AR46" s="148" t="s">
        <v>74</v>
      </c>
      <c r="AS46" s="149" t="s">
        <v>118</v>
      </c>
      <c r="AT46" s="169"/>
      <c r="AU46" s="159" t="str">
        <f t="shared" si="16"/>
        <v/>
      </c>
      <c r="BO46" s="145"/>
    </row>
    <row r="47" spans="1:71" s="2" customFormat="1" ht="15" customHeight="1" x14ac:dyDescent="0.2">
      <c r="A47" s="4" t="s">
        <v>105</v>
      </c>
      <c r="B47" s="5" t="s">
        <v>74</v>
      </c>
      <c r="C47" s="6" t="s">
        <v>111</v>
      </c>
      <c r="D47" s="6">
        <v>1</v>
      </c>
      <c r="E47" s="16">
        <f t="shared" si="15"/>
        <v>1.1627906976744186E-2</v>
      </c>
      <c r="F47" s="3"/>
      <c r="G47" s="3"/>
      <c r="H47" s="3"/>
      <c r="I47" s="3"/>
      <c r="J47" s="3"/>
      <c r="K47" s="3"/>
      <c r="L47" s="3"/>
      <c r="M47" t="s">
        <v>105</v>
      </c>
      <c r="N47" s="5" t="s">
        <v>74</v>
      </c>
      <c r="O47" s="6" t="s">
        <v>125</v>
      </c>
      <c r="P47"/>
      <c r="Q47" s="25" t="str">
        <f t="shared" si="17"/>
        <v/>
      </c>
      <c r="R47" s="3"/>
      <c r="S47" s="111" t="s">
        <v>105</v>
      </c>
      <c r="T47" s="112" t="s">
        <v>74</v>
      </c>
      <c r="U47" s="113" t="s">
        <v>111</v>
      </c>
      <c r="V47" s="111"/>
      <c r="W47" s="114" t="str">
        <f t="shared" si="18"/>
        <v/>
      </c>
      <c r="X47" s="3"/>
      <c r="Y47" t="s">
        <v>106</v>
      </c>
      <c r="Z47" s="5" t="s">
        <v>89</v>
      </c>
      <c r="AA47" s="6" t="s">
        <v>26</v>
      </c>
      <c r="AB47">
        <v>4</v>
      </c>
      <c r="AC47" s="25">
        <f t="shared" si="13"/>
        <v>8.3333333333333329E-2</v>
      </c>
      <c r="AD47" s="3"/>
      <c r="AE47" t="s">
        <v>106</v>
      </c>
      <c r="AF47" s="5" t="s">
        <v>89</v>
      </c>
      <c r="AG47" s="6" t="s">
        <v>26</v>
      </c>
      <c r="AH47">
        <v>6</v>
      </c>
      <c r="AI47" s="25">
        <f t="shared" si="14"/>
        <v>4.5454545454545456E-2</v>
      </c>
      <c r="AJ47" s="25"/>
      <c r="AK47" s="25"/>
      <c r="AL47" s="25"/>
      <c r="AM47" s="25"/>
      <c r="AN47" s="25"/>
      <c r="AO47" s="25"/>
      <c r="AP47" s="25"/>
      <c r="AQ47" s="184" t="s">
        <v>105</v>
      </c>
      <c r="AR47" s="148" t="s">
        <v>77</v>
      </c>
      <c r="AS47" s="149" t="s">
        <v>112</v>
      </c>
      <c r="AT47" s="169"/>
      <c r="AU47" s="159" t="str">
        <f t="shared" si="16"/>
        <v/>
      </c>
      <c r="BO47" s="145"/>
    </row>
    <row r="48" spans="1:71" s="2" customFormat="1" ht="15" customHeight="1" thickBot="1" x14ac:dyDescent="0.25">
      <c r="A48" s="9" t="s">
        <v>105</v>
      </c>
      <c r="B48" s="10" t="s">
        <v>77</v>
      </c>
      <c r="C48" s="11" t="s">
        <v>112</v>
      </c>
      <c r="D48" s="11">
        <v>1</v>
      </c>
      <c r="E48" s="15">
        <f t="shared" si="15"/>
        <v>1.1627906976744186E-2</v>
      </c>
      <c r="F48" s="3"/>
      <c r="G48" s="3"/>
      <c r="H48" s="3"/>
      <c r="I48" s="3"/>
      <c r="J48" s="3"/>
      <c r="K48" s="3"/>
      <c r="L48" s="3"/>
      <c r="M48" t="s">
        <v>105</v>
      </c>
      <c r="N48" s="5" t="s">
        <v>109</v>
      </c>
      <c r="O48" s="6" t="s">
        <v>123</v>
      </c>
      <c r="P48"/>
      <c r="Q48" s="25" t="str">
        <f t="shared" si="17"/>
        <v/>
      </c>
      <c r="R48" s="3"/>
      <c r="S48" s="111" t="s">
        <v>105</v>
      </c>
      <c r="T48" s="112" t="s">
        <v>74</v>
      </c>
      <c r="U48" s="113" t="s">
        <v>125</v>
      </c>
      <c r="V48" s="111"/>
      <c r="W48" s="114" t="str">
        <f t="shared" si="18"/>
        <v/>
      </c>
      <c r="X48" s="3"/>
      <c r="Y48" t="s">
        <v>106</v>
      </c>
      <c r="Z48" s="5" t="s">
        <v>74</v>
      </c>
      <c r="AA48" s="6" t="s">
        <v>125</v>
      </c>
      <c r="AB48"/>
      <c r="AC48" s="25" t="str">
        <f t="shared" si="13"/>
        <v/>
      </c>
      <c r="AD48" s="3"/>
      <c r="AE48" t="s">
        <v>106</v>
      </c>
      <c r="AF48" s="5" t="s">
        <v>74</v>
      </c>
      <c r="AG48" s="6" t="s">
        <v>125</v>
      </c>
      <c r="AH48"/>
      <c r="AI48" s="25" t="str">
        <f t="shared" si="14"/>
        <v/>
      </c>
      <c r="AJ48" s="25"/>
      <c r="AK48" s="25"/>
      <c r="AL48" s="25"/>
      <c r="AM48" s="25"/>
      <c r="AN48" s="25"/>
      <c r="AO48" s="25"/>
      <c r="AP48" s="25"/>
      <c r="AQ48" s="184" t="s">
        <v>105</v>
      </c>
      <c r="AR48" s="157" t="s">
        <v>120</v>
      </c>
      <c r="AS48" s="149" t="s">
        <v>121</v>
      </c>
      <c r="AT48" s="169"/>
      <c r="AU48" s="159" t="str">
        <f t="shared" si="16"/>
        <v/>
      </c>
    </row>
    <row r="49" spans="1:53" s="2" customFormat="1" ht="15" customHeight="1" x14ac:dyDescent="0.2">
      <c r="A49" s="51" t="s">
        <v>122</v>
      </c>
      <c r="B49" s="67">
        <v>1.75</v>
      </c>
      <c r="C49" s="37" t="s">
        <v>83</v>
      </c>
      <c r="D49" s="6">
        <f>SUM(D33:D48)</f>
        <v>86</v>
      </c>
      <c r="E49" s="13">
        <f>SUM(E33:E48)</f>
        <v>1</v>
      </c>
      <c r="F49" s="3"/>
      <c r="G49" s="3"/>
      <c r="H49" s="3"/>
      <c r="I49" s="3"/>
      <c r="J49" s="3"/>
      <c r="K49" s="3"/>
      <c r="L49" s="3"/>
      <c r="M49" t="s">
        <v>105</v>
      </c>
      <c r="N49" s="5" t="s">
        <v>77</v>
      </c>
      <c r="O49" s="6" t="s">
        <v>124</v>
      </c>
      <c r="P49"/>
      <c r="Q49" s="25" t="str">
        <f t="shared" si="17"/>
        <v/>
      </c>
      <c r="R49" s="3"/>
      <c r="S49" s="111" t="s">
        <v>105</v>
      </c>
      <c r="T49" s="112" t="s">
        <v>109</v>
      </c>
      <c r="U49" s="113" t="s">
        <v>123</v>
      </c>
      <c r="V49" s="111"/>
      <c r="W49" s="114" t="str">
        <f t="shared" si="18"/>
        <v/>
      </c>
      <c r="X49" s="3"/>
      <c r="Y49" t="s">
        <v>106</v>
      </c>
      <c r="Z49" s="5" t="s">
        <v>109</v>
      </c>
      <c r="AA49" s="6" t="s">
        <v>123</v>
      </c>
      <c r="AB49"/>
      <c r="AC49" s="25" t="str">
        <f t="shared" si="13"/>
        <v/>
      </c>
      <c r="AD49" s="3"/>
      <c r="AE49" t="s">
        <v>106</v>
      </c>
      <c r="AF49" s="5" t="s">
        <v>109</v>
      </c>
      <c r="AG49" s="6" t="s">
        <v>123</v>
      </c>
      <c r="AH49"/>
      <c r="AI49" s="25" t="str">
        <f t="shared" si="14"/>
        <v/>
      </c>
      <c r="AJ49" s="25"/>
      <c r="AK49" s="25"/>
      <c r="AL49" s="25"/>
      <c r="AM49" s="25"/>
      <c r="AN49" s="25"/>
      <c r="AO49" s="25"/>
      <c r="AP49" s="25"/>
      <c r="AQ49" s="184" t="s">
        <v>105</v>
      </c>
      <c r="AR49" s="148" t="s">
        <v>74</v>
      </c>
      <c r="AS49" s="149" t="s">
        <v>66</v>
      </c>
      <c r="AT49" s="169"/>
      <c r="AU49" s="159" t="str">
        <f t="shared" si="16"/>
        <v/>
      </c>
    </row>
    <row r="50" spans="1:53" s="2" customFormat="1" ht="15" customHeight="1" x14ac:dyDescent="0.2">
      <c r="E50" s="3"/>
      <c r="F50" s="3"/>
      <c r="G50" s="3"/>
      <c r="H50" s="3"/>
      <c r="I50" s="3"/>
      <c r="J50" s="3"/>
      <c r="K50" s="3"/>
      <c r="L50" s="3"/>
      <c r="M50" s="78" t="s">
        <v>105</v>
      </c>
      <c r="N50" s="5" t="s">
        <v>107</v>
      </c>
      <c r="O50" s="6" t="s">
        <v>115</v>
      </c>
      <c r="P50" s="78"/>
      <c r="Q50" s="25" t="str">
        <f t="shared" si="17"/>
        <v/>
      </c>
      <c r="R50" s="3"/>
      <c r="S50" s="111" t="s">
        <v>105</v>
      </c>
      <c r="T50" s="112" t="s">
        <v>77</v>
      </c>
      <c r="U50" s="113" t="s">
        <v>124</v>
      </c>
      <c r="V50" s="111">
        <v>2</v>
      </c>
      <c r="W50" s="114">
        <f t="shared" si="18"/>
        <v>0.16666666666666666</v>
      </c>
      <c r="X50" s="3"/>
      <c r="Y50" t="s">
        <v>106</v>
      </c>
      <c r="Z50" s="5" t="s">
        <v>77</v>
      </c>
      <c r="AA50" s="6" t="s">
        <v>124</v>
      </c>
      <c r="AB50"/>
      <c r="AC50" s="25" t="str">
        <f t="shared" si="13"/>
        <v/>
      </c>
      <c r="AD50" s="3"/>
      <c r="AE50" t="s">
        <v>106</v>
      </c>
      <c r="AF50" s="5" t="s">
        <v>77</v>
      </c>
      <c r="AG50" s="6" t="s">
        <v>124</v>
      </c>
      <c r="AH50"/>
      <c r="AI50" s="25" t="str">
        <f t="shared" si="14"/>
        <v/>
      </c>
      <c r="AJ50" s="25"/>
      <c r="AK50" s="25"/>
      <c r="AL50" s="25"/>
      <c r="AM50" s="25"/>
      <c r="AN50" s="25"/>
      <c r="AO50" s="25"/>
      <c r="AP50" s="25"/>
      <c r="AQ50" s="184" t="s">
        <v>105</v>
      </c>
      <c r="AR50" s="140" t="s">
        <v>109</v>
      </c>
      <c r="AS50" s="149" t="s">
        <v>123</v>
      </c>
      <c r="AT50" s="169"/>
      <c r="AU50" s="159" t="str">
        <f t="shared" si="16"/>
        <v/>
      </c>
    </row>
    <row r="51" spans="1:53" s="2" customFormat="1" ht="15" customHeight="1" x14ac:dyDescent="0.2">
      <c r="E51" s="3"/>
      <c r="F51" s="3"/>
      <c r="G51" s="3"/>
      <c r="H51" s="3"/>
      <c r="I51" s="3"/>
      <c r="J51" s="3"/>
      <c r="K51" s="3"/>
      <c r="L51" s="3"/>
      <c r="M51" t="s">
        <v>105</v>
      </c>
      <c r="N51" s="148" t="s">
        <v>53</v>
      </c>
      <c r="O51" s="6" t="s">
        <v>43</v>
      </c>
      <c r="P51" s="78">
        <v>3</v>
      </c>
      <c r="Q51" s="25">
        <f t="shared" si="17"/>
        <v>7.6923076923076927E-2</v>
      </c>
      <c r="R51" s="3"/>
      <c r="S51" s="115" t="s">
        <v>105</v>
      </c>
      <c r="T51" s="112" t="s">
        <v>107</v>
      </c>
      <c r="U51" s="113" t="s">
        <v>5</v>
      </c>
      <c r="V51" s="115">
        <v>4</v>
      </c>
      <c r="W51" s="114">
        <f t="shared" si="18"/>
        <v>0.33333333333333331</v>
      </c>
      <c r="X51" s="3"/>
      <c r="Y51" s="78" t="s">
        <v>106</v>
      </c>
      <c r="Z51" s="5" t="s">
        <v>107</v>
      </c>
      <c r="AA51" s="6" t="s">
        <v>5</v>
      </c>
      <c r="AB51" s="78"/>
      <c r="AC51" s="25" t="str">
        <f t="shared" si="13"/>
        <v/>
      </c>
      <c r="AD51" s="3"/>
      <c r="AE51" s="78" t="s">
        <v>106</v>
      </c>
      <c r="AF51" s="5" t="s">
        <v>107</v>
      </c>
      <c r="AG51" s="6" t="s">
        <v>5</v>
      </c>
      <c r="AH51" s="78"/>
      <c r="AI51" s="25" t="str">
        <f t="shared" si="14"/>
        <v/>
      </c>
      <c r="AJ51" s="25"/>
      <c r="AK51" s="25"/>
      <c r="AL51" s="25"/>
      <c r="AM51" s="25"/>
      <c r="AN51" s="25"/>
      <c r="AO51" s="25"/>
      <c r="AP51" s="25"/>
      <c r="AQ51" s="184" t="s">
        <v>105</v>
      </c>
      <c r="AR51" s="140" t="s">
        <v>77</v>
      </c>
      <c r="AS51" s="149" t="s">
        <v>124</v>
      </c>
      <c r="AT51" s="169"/>
      <c r="AU51" s="159" t="str">
        <f t="shared" si="16"/>
        <v/>
      </c>
    </row>
    <row r="52" spans="1:53" s="2" customFormat="1" ht="15" customHeight="1" thickBot="1" x14ac:dyDescent="0.25">
      <c r="E52" s="3"/>
      <c r="F52" s="3"/>
      <c r="G52" s="3"/>
      <c r="H52" s="3"/>
      <c r="I52" s="3"/>
      <c r="J52" s="3"/>
      <c r="K52" s="3"/>
      <c r="L52" s="3"/>
      <c r="M52" s="27" t="s">
        <v>105</v>
      </c>
      <c r="N52" s="140" t="s">
        <v>74</v>
      </c>
      <c r="O52" s="11" t="s">
        <v>44</v>
      </c>
      <c r="P52" s="27"/>
      <c r="Q52" s="79" t="str">
        <f t="shared" si="17"/>
        <v/>
      </c>
      <c r="R52" s="3"/>
      <c r="S52" s="111" t="s">
        <v>105</v>
      </c>
      <c r="T52" s="148" t="s">
        <v>53</v>
      </c>
      <c r="U52" s="113" t="s">
        <v>43</v>
      </c>
      <c r="V52" s="115"/>
      <c r="W52" s="114" t="str">
        <f t="shared" si="18"/>
        <v/>
      </c>
      <c r="X52" s="3"/>
      <c r="Y52" t="s">
        <v>106</v>
      </c>
      <c r="Z52" s="148" t="s">
        <v>53</v>
      </c>
      <c r="AA52" s="6" t="s">
        <v>43</v>
      </c>
      <c r="AB52" s="78"/>
      <c r="AC52" s="25" t="str">
        <f t="shared" si="13"/>
        <v/>
      </c>
      <c r="AD52" s="3"/>
      <c r="AE52" t="s">
        <v>106</v>
      </c>
      <c r="AF52" s="148" t="s">
        <v>53</v>
      </c>
      <c r="AG52" s="6" t="s">
        <v>43</v>
      </c>
      <c r="AH52" s="78"/>
      <c r="AI52" s="25" t="str">
        <f t="shared" si="14"/>
        <v/>
      </c>
      <c r="AJ52" s="25"/>
      <c r="AK52" s="25"/>
      <c r="AL52" s="25"/>
      <c r="AM52" s="25"/>
      <c r="AN52" s="25"/>
      <c r="AO52" s="25"/>
      <c r="AP52" s="25"/>
      <c r="AQ52" s="184" t="s">
        <v>105</v>
      </c>
      <c r="AR52" s="140" t="s">
        <v>77</v>
      </c>
      <c r="AS52" s="149" t="s">
        <v>5</v>
      </c>
      <c r="AT52" s="169"/>
      <c r="AU52" s="159" t="str">
        <f t="shared" si="16"/>
        <v/>
      </c>
    </row>
    <row r="53" spans="1:53" s="2" customFormat="1" ht="15" customHeight="1" thickBot="1" x14ac:dyDescent="0.25">
      <c r="E53" s="3"/>
      <c r="F53" s="3"/>
      <c r="G53" s="3"/>
      <c r="H53" s="3"/>
      <c r="I53" s="3"/>
      <c r="J53" s="3"/>
      <c r="K53" s="3"/>
      <c r="L53" s="3"/>
      <c r="M53" s="51" t="s">
        <v>122</v>
      </c>
      <c r="N53" s="188">
        <v>1.8888888888888888</v>
      </c>
      <c r="O53" s="37" t="s">
        <v>83</v>
      </c>
      <c r="P53" s="21">
        <f>SUM(P32:P52)</f>
        <v>39</v>
      </c>
      <c r="Q53" s="13">
        <f>SUM(Q32:Q52)</f>
        <v>1</v>
      </c>
      <c r="R53" s="3"/>
      <c r="S53" s="116" t="s">
        <v>105</v>
      </c>
      <c r="T53" s="140" t="s">
        <v>74</v>
      </c>
      <c r="U53" s="117" t="s">
        <v>44</v>
      </c>
      <c r="V53" s="116"/>
      <c r="W53" s="118" t="str">
        <f t="shared" si="18"/>
        <v/>
      </c>
      <c r="X53" s="3"/>
      <c r="Y53" s="27" t="s">
        <v>106</v>
      </c>
      <c r="Z53" s="10" t="s">
        <v>74</v>
      </c>
      <c r="AA53" s="11" t="s">
        <v>44</v>
      </c>
      <c r="AB53" s="27"/>
      <c r="AC53" s="25" t="str">
        <f t="shared" si="13"/>
        <v/>
      </c>
      <c r="AD53" s="3"/>
      <c r="AE53" s="27" t="s">
        <v>106</v>
      </c>
      <c r="AF53" s="10" t="s">
        <v>74</v>
      </c>
      <c r="AG53" s="11" t="s">
        <v>44</v>
      </c>
      <c r="AH53" s="27"/>
      <c r="AI53" s="25" t="str">
        <f t="shared" si="14"/>
        <v/>
      </c>
      <c r="AJ53" s="25"/>
      <c r="AK53" s="25"/>
      <c r="AL53" s="25"/>
      <c r="AM53" s="25"/>
      <c r="AN53" s="25"/>
      <c r="AO53" s="25"/>
      <c r="AP53" s="25"/>
      <c r="AQ53" s="184" t="s">
        <v>105</v>
      </c>
      <c r="AR53" s="140" t="s">
        <v>74</v>
      </c>
      <c r="AS53" s="149" t="s">
        <v>44</v>
      </c>
      <c r="AT53" s="162"/>
      <c r="AU53" s="163" t="str">
        <f t="shared" si="16"/>
        <v/>
      </c>
    </row>
    <row r="54" spans="1:53" s="2" customFormat="1" ht="15" customHeight="1" x14ac:dyDescent="0.2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19" t="s">
        <v>122</v>
      </c>
      <c r="T54" s="214">
        <v>2.5</v>
      </c>
      <c r="U54" s="120" t="s">
        <v>83</v>
      </c>
      <c r="V54" s="121">
        <f>SUM(V32:V53)</f>
        <v>12</v>
      </c>
      <c r="W54" s="122">
        <f>SUM(W32:W53)</f>
        <v>1</v>
      </c>
      <c r="X54" s="3"/>
      <c r="Y54" s="51" t="s">
        <v>122</v>
      </c>
      <c r="Z54" s="67">
        <v>2.38</v>
      </c>
      <c r="AA54" s="37" t="s">
        <v>83</v>
      </c>
      <c r="AB54" s="21">
        <f>SUM(AB32:AB53)</f>
        <v>48</v>
      </c>
      <c r="AC54" s="130">
        <f>SUM(AC32:AC53)</f>
        <v>1</v>
      </c>
      <c r="AD54" s="3"/>
      <c r="AE54" s="51" t="s">
        <v>122</v>
      </c>
      <c r="AF54" s="67">
        <v>1.67</v>
      </c>
      <c r="AG54" s="37" t="s">
        <v>83</v>
      </c>
      <c r="AH54" s="21">
        <f>SUM(AH32:AH53)</f>
        <v>132</v>
      </c>
      <c r="AI54" s="130">
        <f>SUM(AI32:AI53)</f>
        <v>0.99999999999999989</v>
      </c>
      <c r="AJ54" s="25"/>
      <c r="AK54" s="25"/>
      <c r="AL54" s="25"/>
      <c r="AM54" s="25"/>
      <c r="AN54" s="25"/>
      <c r="AO54" s="25"/>
      <c r="AP54" s="25"/>
      <c r="AQ54" s="210" t="s">
        <v>31</v>
      </c>
      <c r="AR54" s="208">
        <v>1.83</v>
      </c>
      <c r="AS54" s="177" t="s">
        <v>83</v>
      </c>
      <c r="AT54" s="178">
        <f>SUM(AT32:AT53)</f>
        <v>26</v>
      </c>
      <c r="AU54" s="179">
        <f>SUM(AU32:AU53)</f>
        <v>1</v>
      </c>
    </row>
    <row r="55" spans="1:53" s="2" customFormat="1" ht="15" customHeight="1" x14ac:dyDescent="0.2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174"/>
      <c r="AK55" s="174"/>
      <c r="AL55" s="174"/>
      <c r="AM55" s="174"/>
      <c r="AN55" s="174"/>
      <c r="AO55" s="174"/>
      <c r="AP55" s="174"/>
      <c r="AQ55" s="25"/>
      <c r="AR55" s="25"/>
      <c r="AS55" s="25"/>
      <c r="AT55" s="12"/>
      <c r="AU55"/>
    </row>
    <row r="56" spans="1:53" s="2" customFormat="1" ht="15" customHeight="1" x14ac:dyDescent="0.2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25"/>
      <c r="AR56" s="25"/>
      <c r="AS56" s="25"/>
      <c r="AT56" s="12"/>
      <c r="AU56"/>
    </row>
    <row r="57" spans="1:53" s="2" customFormat="1" ht="15" customHeight="1" x14ac:dyDescent="0.2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25"/>
      <c r="AR57" s="25"/>
      <c r="AS57" s="25"/>
      <c r="AT57" s="12"/>
      <c r="AU57"/>
    </row>
    <row r="58" spans="1:53" s="2" customFormat="1" ht="15" customHeight="1" x14ac:dyDescent="0.2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25"/>
      <c r="AR58" s="25"/>
      <c r="AS58" s="25"/>
      <c r="AT58" s="12"/>
      <c r="AU58"/>
    </row>
    <row r="59" spans="1:53" s="2" customFormat="1" ht="15" customHeight="1" x14ac:dyDescent="0.2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J59" s="3"/>
      <c r="AK59" s="3"/>
      <c r="AL59" s="3"/>
      <c r="AM59" s="3"/>
      <c r="AN59" s="3"/>
      <c r="AO59" s="3"/>
      <c r="AP59" s="3"/>
      <c r="AQ59" s="25"/>
      <c r="AR59" s="25"/>
      <c r="AS59" s="25"/>
      <c r="AT59" s="12"/>
      <c r="AU59"/>
    </row>
    <row r="60" spans="1:53" s="2" customFormat="1" ht="15" customHeight="1" x14ac:dyDescent="0.2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J60" s="3"/>
      <c r="AK60" s="3"/>
      <c r="AL60" s="3"/>
      <c r="AM60" s="3"/>
      <c r="AN60" s="3"/>
      <c r="AO60" s="3"/>
      <c r="AP60" s="3"/>
      <c r="AQ60" s="80"/>
      <c r="AR60" s="80"/>
      <c r="AS60" s="80"/>
      <c r="AT60" s="12"/>
      <c r="AU60"/>
    </row>
    <row r="61" spans="1:53" s="2" customFormat="1" ht="15" customHeight="1" x14ac:dyDescent="0.2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2"/>
      <c r="S61" s="3"/>
      <c r="T61" s="3"/>
      <c r="U61" s="3"/>
      <c r="V61" s="3"/>
      <c r="W61" s="3"/>
      <c r="X61" s="3"/>
      <c r="Y61" s="12"/>
      <c r="Z61" s="12"/>
      <c r="AA61" s="12"/>
      <c r="AB61" s="12"/>
      <c r="AC61" s="12"/>
      <c r="AD61" s="12"/>
      <c r="AJ61" s="151"/>
      <c r="AK61" s="151"/>
      <c r="AL61" s="151"/>
      <c r="AM61" s="151"/>
      <c r="AN61" s="151"/>
      <c r="AO61" s="151"/>
      <c r="AP61" s="151"/>
      <c r="AQ61" s="80"/>
      <c r="AR61" s="80"/>
      <c r="AS61" s="80"/>
      <c r="AT61" s="12"/>
      <c r="AU61"/>
    </row>
    <row r="62" spans="1:53" s="2" customFormat="1" ht="15" customHeight="1" x14ac:dyDescent="0.2">
      <c r="E62" s="3"/>
      <c r="F62" s="12"/>
      <c r="G62" s="12"/>
      <c r="H62" s="12"/>
      <c r="I62" s="12"/>
      <c r="J62" s="12"/>
      <c r="K62" s="12"/>
      <c r="L62" s="12"/>
      <c r="M62" s="3"/>
      <c r="N62" s="3"/>
      <c r="O62" s="3"/>
      <c r="P62" s="3"/>
      <c r="Q62" s="3"/>
      <c r="R62" s="12"/>
      <c r="S62" s="3"/>
      <c r="T62" s="3"/>
      <c r="U62" s="3"/>
      <c r="V62" s="3"/>
      <c r="W62" s="3"/>
      <c r="X62" s="12"/>
      <c r="Y62" s="12"/>
      <c r="Z62" s="12"/>
      <c r="AA62" s="12"/>
      <c r="AB62" s="12"/>
      <c r="AC62" s="12"/>
      <c r="AD62" s="12"/>
      <c r="AJ62" s="25"/>
      <c r="AK62" s="25"/>
      <c r="AL62" s="25"/>
      <c r="AM62" s="25"/>
      <c r="AN62" s="25"/>
      <c r="AO62" s="25"/>
      <c r="AP62" s="25"/>
      <c r="AQ62" s="13"/>
      <c r="AR62" s="13"/>
      <c r="AS62" s="13"/>
      <c r="AT62" s="12"/>
      <c r="AU62"/>
    </row>
    <row r="63" spans="1:53" s="2" customFormat="1" ht="15" customHeight="1" x14ac:dyDescent="0.2">
      <c r="A63"/>
      <c r="B63"/>
      <c r="C63"/>
      <c r="D63"/>
      <c r="E63" s="12"/>
      <c r="F63" s="12"/>
      <c r="G63" s="12"/>
      <c r="H63" s="12"/>
      <c r="I63" s="12"/>
      <c r="J63" s="12"/>
      <c r="K63" s="12"/>
      <c r="L63" s="12"/>
      <c r="M63" s="3"/>
      <c r="N63" s="3"/>
      <c r="O63" s="3"/>
      <c r="P63" s="3"/>
      <c r="Q63" s="3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25"/>
      <c r="AK63" s="25"/>
      <c r="AL63" s="25"/>
      <c r="AM63" s="25"/>
      <c r="AN63" s="25"/>
      <c r="AO63" s="25"/>
      <c r="AP63" s="25"/>
      <c r="AQ63" s="169"/>
      <c r="AR63" s="169"/>
      <c r="AS63" s="169"/>
      <c r="AT63" s="12"/>
      <c r="AU63"/>
      <c r="AW63"/>
      <c r="AX63"/>
      <c r="AY63"/>
      <c r="AZ63"/>
      <c r="BA63"/>
    </row>
    <row r="64" spans="1:53" ht="15" customHeight="1" x14ac:dyDescent="0.2">
      <c r="AJ64" s="25"/>
      <c r="AK64" s="25"/>
      <c r="AL64" s="25"/>
      <c r="AM64" s="25"/>
      <c r="AN64" s="25"/>
      <c r="AO64" s="25"/>
      <c r="AP64" s="25"/>
    </row>
    <row r="65" spans="36:42" ht="15" customHeight="1" x14ac:dyDescent="0.2">
      <c r="AJ65" s="25"/>
      <c r="AK65" s="25"/>
      <c r="AL65" s="25"/>
      <c r="AM65" s="25"/>
      <c r="AN65" s="25"/>
      <c r="AO65" s="25"/>
      <c r="AP65" s="25"/>
    </row>
    <row r="66" spans="36:42" ht="15" customHeight="1" x14ac:dyDescent="0.2">
      <c r="AJ66" s="25"/>
      <c r="AK66" s="25"/>
      <c r="AL66" s="25"/>
      <c r="AM66" s="25"/>
      <c r="AN66" s="25"/>
      <c r="AO66" s="25"/>
      <c r="AP66" s="25"/>
    </row>
    <row r="67" spans="36:42" ht="15" customHeight="1" x14ac:dyDescent="0.2">
      <c r="AJ67" s="25"/>
      <c r="AK67" s="25"/>
      <c r="AL67" s="25"/>
      <c r="AM67" s="25"/>
      <c r="AN67" s="25"/>
      <c r="AO67" s="25"/>
      <c r="AP67" s="25"/>
    </row>
    <row r="68" spans="36:42" x14ac:dyDescent="0.2">
      <c r="AJ68" s="25"/>
      <c r="AK68" s="25"/>
      <c r="AL68" s="25"/>
      <c r="AM68" s="25"/>
      <c r="AN68" s="25"/>
      <c r="AO68" s="25"/>
      <c r="AP68" s="25"/>
    </row>
    <row r="69" spans="36:42" x14ac:dyDescent="0.2">
      <c r="AJ69" s="25"/>
      <c r="AK69" s="25"/>
      <c r="AL69" s="25"/>
      <c r="AM69" s="25"/>
      <c r="AN69" s="25"/>
      <c r="AO69" s="25"/>
      <c r="AP69" s="25"/>
    </row>
    <row r="70" spans="36:42" x14ac:dyDescent="0.2">
      <c r="AJ70" s="25"/>
      <c r="AK70" s="25"/>
      <c r="AL70" s="25"/>
      <c r="AM70" s="25"/>
      <c r="AN70" s="25"/>
      <c r="AO70" s="25"/>
      <c r="AP70" s="25"/>
    </row>
    <row r="71" spans="36:42" x14ac:dyDescent="0.2">
      <c r="AJ71" s="25"/>
      <c r="AK71" s="25"/>
      <c r="AL71" s="25"/>
      <c r="AM71" s="25"/>
      <c r="AN71" s="25"/>
      <c r="AO71" s="25"/>
      <c r="AP71" s="25"/>
    </row>
    <row r="72" spans="36:42" x14ac:dyDescent="0.2">
      <c r="AJ72" s="25"/>
      <c r="AK72" s="25"/>
      <c r="AL72" s="25"/>
      <c r="AM72" s="25"/>
      <c r="AN72" s="25"/>
      <c r="AO72" s="25"/>
      <c r="AP72" s="25"/>
    </row>
    <row r="73" spans="36:42" x14ac:dyDescent="0.2">
      <c r="AJ73" s="25"/>
      <c r="AK73" s="25"/>
      <c r="AL73" s="25"/>
      <c r="AM73" s="25"/>
      <c r="AN73" s="25"/>
      <c r="AO73" s="25"/>
      <c r="AP73" s="25"/>
    </row>
    <row r="74" spans="36:42" x14ac:dyDescent="0.2">
      <c r="AJ74" s="25"/>
      <c r="AK74" s="25"/>
      <c r="AL74" s="25"/>
      <c r="AM74" s="25"/>
      <c r="AN74" s="25"/>
      <c r="AO74" s="25"/>
      <c r="AP74" s="25"/>
    </row>
    <row r="75" spans="36:42" x14ac:dyDescent="0.2">
      <c r="AJ75" s="25"/>
      <c r="AK75" s="25"/>
      <c r="AL75" s="25"/>
      <c r="AM75" s="25"/>
      <c r="AN75" s="25"/>
      <c r="AO75" s="25"/>
      <c r="AP75" s="25"/>
    </row>
    <row r="76" spans="36:42" x14ac:dyDescent="0.2">
      <c r="AJ76" s="25"/>
      <c r="AK76" s="25"/>
      <c r="AL76" s="25"/>
      <c r="AM76" s="25"/>
      <c r="AN76" s="25"/>
      <c r="AO76" s="25"/>
      <c r="AP76" s="25"/>
    </row>
    <row r="77" spans="36:42" x14ac:dyDescent="0.2">
      <c r="AJ77" s="25"/>
      <c r="AK77" s="25"/>
      <c r="AL77" s="25"/>
      <c r="AM77" s="25"/>
      <c r="AN77" s="25"/>
      <c r="AO77" s="25"/>
      <c r="AP77" s="25"/>
    </row>
    <row r="78" spans="36:42" x14ac:dyDescent="0.2">
      <c r="AJ78" s="25"/>
      <c r="AK78" s="25"/>
      <c r="AL78" s="25"/>
      <c r="AM78" s="25"/>
      <c r="AN78" s="25"/>
      <c r="AO78" s="25"/>
      <c r="AP78" s="25"/>
    </row>
    <row r="79" spans="36:42" x14ac:dyDescent="0.2">
      <c r="AJ79" s="25"/>
      <c r="AK79" s="25"/>
      <c r="AL79" s="25"/>
      <c r="AM79" s="25"/>
      <c r="AN79" s="25"/>
      <c r="AO79" s="25"/>
      <c r="AP79" s="25"/>
    </row>
    <row r="80" spans="36:42" x14ac:dyDescent="0.2">
      <c r="AJ80" s="25"/>
      <c r="AK80" s="25"/>
      <c r="AL80" s="25"/>
      <c r="AM80" s="25"/>
      <c r="AN80" s="25"/>
      <c r="AO80" s="25"/>
      <c r="AP80" s="25"/>
    </row>
    <row r="81" spans="36:42" x14ac:dyDescent="0.2">
      <c r="AJ81" s="25"/>
      <c r="AK81" s="25"/>
      <c r="AL81" s="25"/>
      <c r="AM81" s="25"/>
      <c r="AN81" s="25"/>
      <c r="AO81" s="25"/>
      <c r="AP81" s="25"/>
    </row>
    <row r="82" spans="36:42" x14ac:dyDescent="0.2">
      <c r="AJ82" s="80"/>
      <c r="AK82" s="80"/>
      <c r="AL82" s="80"/>
      <c r="AM82" s="80"/>
      <c r="AN82" s="80"/>
      <c r="AO82" s="80"/>
      <c r="AP82" s="80"/>
    </row>
    <row r="83" spans="36:42" x14ac:dyDescent="0.2">
      <c r="AJ83" s="80"/>
      <c r="AK83" s="80"/>
      <c r="AL83" s="80"/>
      <c r="AM83" s="80"/>
      <c r="AN83" s="80"/>
      <c r="AO83" s="80"/>
      <c r="AP83" s="80"/>
    </row>
    <row r="84" spans="36:42" x14ac:dyDescent="0.2">
      <c r="AJ84" s="13"/>
      <c r="AK84" s="13"/>
      <c r="AL84" s="13"/>
      <c r="AM84" s="13"/>
      <c r="AN84" s="13"/>
      <c r="AO84" s="13"/>
      <c r="AP84" s="13"/>
    </row>
  </sheetData>
  <mergeCells count="3">
    <mergeCell ref="AW4:BB4"/>
    <mergeCell ref="BC4:BG4"/>
    <mergeCell ref="BI4:BM4"/>
  </mergeCells>
  <phoneticPr fontId="0" type="noConversion"/>
  <printOptions horizontalCentered="1"/>
  <pageMargins left="0.5" right="0.5" top="1" bottom="1" header="0.5" footer="0.5"/>
  <pageSetup scale="73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0"/>
  <sheetViews>
    <sheetView topLeftCell="BB1" workbookViewId="0">
      <selection activeCell="BI2" sqref="BI2:BJ2"/>
    </sheetView>
  </sheetViews>
  <sheetFormatPr defaultColWidth="8.7109375" defaultRowHeight="12.75" x14ac:dyDescent="0.2"/>
  <cols>
    <col min="1" max="1" width="14.42578125" customWidth="1"/>
    <col min="2" max="2" width="14.28515625" customWidth="1"/>
    <col min="3" max="3" width="15.140625" customWidth="1"/>
    <col min="5" max="5" width="9.42578125" style="12" bestFit="1" customWidth="1"/>
    <col min="6" max="6" width="6.28515625" style="12" customWidth="1"/>
    <col min="7" max="7" width="14.7109375" style="12" customWidth="1"/>
    <col min="8" max="8" width="14.28515625" style="12" customWidth="1"/>
    <col min="9" max="9" width="15.28515625" style="12" customWidth="1"/>
    <col min="10" max="12" width="9.42578125" style="12" customWidth="1"/>
    <col min="13" max="13" width="14.7109375" style="12" customWidth="1"/>
    <col min="14" max="14" width="14.28515625" style="12" customWidth="1"/>
    <col min="15" max="15" width="15.28515625" style="12" customWidth="1"/>
    <col min="16" max="18" width="9.42578125" style="12" customWidth="1"/>
    <col min="19" max="19" width="14.7109375" style="12" customWidth="1"/>
    <col min="20" max="20" width="14.28515625" style="12" customWidth="1"/>
    <col min="21" max="21" width="15.28515625" style="12" customWidth="1"/>
    <col min="22" max="24" width="9.42578125" style="12" customWidth="1"/>
    <col min="25" max="25" width="13.7109375" style="12" customWidth="1"/>
    <col min="26" max="26" width="11.140625" style="12" customWidth="1"/>
    <col min="27" max="27" width="13.28515625" style="12" customWidth="1"/>
    <col min="28" max="30" width="9.42578125" style="12" customWidth="1"/>
    <col min="31" max="31" width="13.7109375" style="12" customWidth="1"/>
    <col min="32" max="32" width="13.28515625" style="12" customWidth="1"/>
    <col min="33" max="33" width="13.42578125" style="12" customWidth="1"/>
    <col min="34" max="36" width="9.42578125" style="12" customWidth="1"/>
    <col min="37" max="38" width="13.7109375" style="169" bestFit="1" customWidth="1"/>
    <col min="39" max="39" width="15" style="169" bestFit="1" customWidth="1"/>
    <col min="40" max="42" width="9.42578125" style="169" customWidth="1"/>
    <col min="43" max="43" width="12.7109375" style="169" customWidth="1"/>
    <col min="44" max="44" width="13.7109375" customWidth="1"/>
    <col min="45" max="45" width="14" customWidth="1"/>
    <col min="49" max="49" width="12.7109375" customWidth="1"/>
    <col min="50" max="50" width="13.7109375" customWidth="1"/>
    <col min="51" max="51" width="14" customWidth="1"/>
    <col min="55" max="55" width="13.140625" customWidth="1"/>
    <col min="56" max="56" width="12.42578125" customWidth="1"/>
    <col min="57" max="57" width="22.7109375" customWidth="1"/>
    <col min="61" max="61" width="12.7109375" customWidth="1"/>
    <col min="62" max="62" width="12.42578125" customWidth="1"/>
    <col min="63" max="63" width="15.7109375" customWidth="1"/>
    <col min="65" max="65" width="10" customWidth="1"/>
  </cols>
  <sheetData>
    <row r="1" spans="1:65" s="2" customFormat="1" ht="15" customHeight="1" x14ac:dyDescent="0.2">
      <c r="A1" s="18" t="s">
        <v>97</v>
      </c>
      <c r="B1" s="182">
        <v>2004</v>
      </c>
      <c r="C1" s="3"/>
      <c r="D1" s="3"/>
      <c r="E1" s="3"/>
      <c r="F1" s="3"/>
      <c r="G1" s="24">
        <v>2005</v>
      </c>
      <c r="H1" s="3"/>
      <c r="I1" s="3"/>
      <c r="J1" s="3"/>
      <c r="K1" s="3"/>
      <c r="L1" s="3"/>
      <c r="M1" s="24">
        <v>2006</v>
      </c>
      <c r="N1" s="3"/>
      <c r="O1" s="3"/>
      <c r="P1" s="3"/>
      <c r="Q1" s="3"/>
      <c r="R1" s="3"/>
      <c r="S1" s="24">
        <v>2007</v>
      </c>
      <c r="T1" s="105"/>
      <c r="U1" s="3"/>
      <c r="V1" s="3"/>
      <c r="W1" s="3"/>
      <c r="X1" s="3"/>
      <c r="Y1" s="24">
        <v>2008</v>
      </c>
      <c r="Z1" s="3"/>
      <c r="AA1" s="3"/>
      <c r="AB1" s="3"/>
      <c r="AC1" s="3"/>
      <c r="AD1" s="3"/>
      <c r="AE1" s="24">
        <v>2009</v>
      </c>
      <c r="AF1" s="3"/>
      <c r="AG1" s="3"/>
      <c r="AH1" s="3"/>
      <c r="AI1" s="3"/>
      <c r="AJ1" s="3"/>
      <c r="AK1" s="182">
        <v>2011</v>
      </c>
      <c r="AL1" s="3"/>
      <c r="AM1" s="3"/>
      <c r="AN1" s="3"/>
      <c r="AO1" s="3"/>
      <c r="AP1" s="3"/>
      <c r="AQ1" s="182">
        <v>2012</v>
      </c>
      <c r="AR1" s="181" t="s">
        <v>256</v>
      </c>
      <c r="AS1" s="3"/>
      <c r="AT1" s="3"/>
      <c r="AU1" s="3"/>
      <c r="AW1" s="182">
        <v>2013</v>
      </c>
      <c r="AX1" s="181" t="s">
        <v>257</v>
      </c>
      <c r="AY1" s="3"/>
      <c r="AZ1" s="3"/>
      <c r="BA1" s="3"/>
    </row>
    <row r="2" spans="1:65" s="2" customFormat="1" ht="11.25" customHeight="1" x14ac:dyDescent="0.2">
      <c r="A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W2" s="3"/>
      <c r="AX2" s="3"/>
      <c r="AY2" s="3"/>
      <c r="AZ2" s="3"/>
      <c r="BA2" s="3"/>
      <c r="BC2" s="153">
        <v>2014</v>
      </c>
      <c r="BD2" s="218" t="s">
        <v>301</v>
      </c>
      <c r="BI2" s="153">
        <v>2014</v>
      </c>
      <c r="BJ2" s="218" t="s">
        <v>301</v>
      </c>
    </row>
    <row r="3" spans="1:65" s="2" customFormat="1" ht="11.25" customHeight="1" x14ac:dyDescent="0.2">
      <c r="A3" s="1"/>
      <c r="C3" s="3"/>
      <c r="D3" s="3"/>
      <c r="E3" s="3"/>
      <c r="F3" s="3"/>
      <c r="G3" s="1"/>
      <c r="H3" s="3"/>
      <c r="I3" s="3"/>
      <c r="J3" s="3"/>
      <c r="K3" s="3"/>
      <c r="L3" s="3"/>
      <c r="M3" s="1"/>
      <c r="N3" s="3"/>
      <c r="O3" s="3"/>
      <c r="P3" s="3"/>
      <c r="Q3" s="3"/>
      <c r="R3" s="3"/>
      <c r="S3" s="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W3" s="3"/>
      <c r="AX3" s="3"/>
      <c r="AY3" s="3"/>
      <c r="AZ3" s="3"/>
      <c r="BA3" s="3"/>
    </row>
    <row r="4" spans="1:65" s="2" customFormat="1" ht="11.25" customHeight="1" thickBot="1" x14ac:dyDescent="0.25">
      <c r="A4" s="1" t="s">
        <v>35</v>
      </c>
      <c r="C4" s="3"/>
      <c r="D4" s="3"/>
      <c r="E4" s="3"/>
      <c r="F4" s="3"/>
      <c r="G4" s="29" t="s">
        <v>36</v>
      </c>
      <c r="H4" s="3"/>
      <c r="I4" s="3"/>
      <c r="J4" s="3"/>
      <c r="K4" s="3"/>
      <c r="L4" s="3"/>
      <c r="M4" s="29" t="s">
        <v>57</v>
      </c>
      <c r="N4" s="3"/>
      <c r="O4" s="3"/>
      <c r="P4" s="3"/>
      <c r="Q4" s="3"/>
      <c r="R4" s="3"/>
      <c r="S4" s="29" t="s">
        <v>20</v>
      </c>
      <c r="T4" s="3"/>
      <c r="U4" s="3"/>
      <c r="V4" s="3"/>
      <c r="W4" s="3"/>
      <c r="X4" s="3"/>
      <c r="Y4" s="29" t="s">
        <v>28</v>
      </c>
      <c r="Z4" s="3"/>
      <c r="AA4" s="3"/>
      <c r="AB4" s="3"/>
      <c r="AC4" s="3"/>
      <c r="AD4" s="3"/>
      <c r="AE4" s="29" t="s">
        <v>158</v>
      </c>
      <c r="AF4" s="3"/>
      <c r="AG4" s="3"/>
      <c r="AH4" s="3"/>
      <c r="AI4" s="3"/>
      <c r="AJ4" s="3"/>
      <c r="AK4" s="249" t="s">
        <v>190</v>
      </c>
      <c r="AL4" s="249"/>
      <c r="AM4" s="249"/>
      <c r="AN4" s="249"/>
      <c r="AO4" s="249"/>
      <c r="AP4" s="3"/>
      <c r="AQ4" s="249" t="s">
        <v>211</v>
      </c>
      <c r="AR4" s="249"/>
      <c r="AS4" s="249"/>
      <c r="AT4" s="249"/>
      <c r="AU4" s="249"/>
      <c r="AW4" s="249" t="s">
        <v>264</v>
      </c>
      <c r="AX4" s="249"/>
      <c r="AY4" s="249"/>
      <c r="AZ4" s="249"/>
      <c r="BA4" s="249"/>
      <c r="BC4" s="21" t="s">
        <v>294</v>
      </c>
      <c r="BD4" s="21"/>
      <c r="BE4" s="21"/>
      <c r="BF4" s="21"/>
      <c r="BG4" s="145"/>
      <c r="BI4" s="21" t="s">
        <v>295</v>
      </c>
      <c r="BJ4" s="21"/>
      <c r="BK4" s="21"/>
      <c r="BL4" s="21"/>
      <c r="BM4" s="145"/>
    </row>
    <row r="5" spans="1:65" s="2" customFormat="1" ht="30" customHeight="1" thickBot="1" x14ac:dyDescent="0.25">
      <c r="A5" s="7" t="s">
        <v>69</v>
      </c>
      <c r="B5" s="7" t="s">
        <v>70</v>
      </c>
      <c r="C5" s="7" t="s">
        <v>71</v>
      </c>
      <c r="D5" s="7" t="s">
        <v>72</v>
      </c>
      <c r="E5" s="8" t="s">
        <v>73</v>
      </c>
      <c r="F5" s="17"/>
      <c r="G5" s="7" t="s">
        <v>69</v>
      </c>
      <c r="H5" s="7" t="s">
        <v>70</v>
      </c>
      <c r="I5" s="7" t="s">
        <v>71</v>
      </c>
      <c r="J5" s="7" t="s">
        <v>72</v>
      </c>
      <c r="K5" s="8" t="s">
        <v>73</v>
      </c>
      <c r="L5" s="17"/>
      <c r="M5" s="7" t="s">
        <v>69</v>
      </c>
      <c r="N5" s="7" t="s">
        <v>70</v>
      </c>
      <c r="O5" s="7" t="s">
        <v>71</v>
      </c>
      <c r="P5" s="7" t="s">
        <v>72</v>
      </c>
      <c r="Q5" s="8" t="s">
        <v>73</v>
      </c>
      <c r="R5" s="17"/>
      <c r="S5" s="7" t="s">
        <v>69</v>
      </c>
      <c r="T5" s="7" t="s">
        <v>70</v>
      </c>
      <c r="U5" s="7" t="s">
        <v>71</v>
      </c>
      <c r="V5" s="7" t="s">
        <v>72</v>
      </c>
      <c r="W5" s="8" t="s">
        <v>73</v>
      </c>
      <c r="X5" s="17"/>
      <c r="Y5" s="7" t="s">
        <v>69</v>
      </c>
      <c r="Z5" s="7" t="s">
        <v>70</v>
      </c>
      <c r="AA5" s="7" t="s">
        <v>71</v>
      </c>
      <c r="AB5" s="7" t="s">
        <v>72</v>
      </c>
      <c r="AC5" s="8" t="s">
        <v>73</v>
      </c>
      <c r="AD5" s="17"/>
      <c r="AE5" s="7" t="s">
        <v>69</v>
      </c>
      <c r="AF5" s="7" t="s">
        <v>70</v>
      </c>
      <c r="AG5" s="7" t="s">
        <v>71</v>
      </c>
      <c r="AH5" s="7" t="s">
        <v>72</v>
      </c>
      <c r="AI5" s="8" t="s">
        <v>73</v>
      </c>
      <c r="AJ5" s="17"/>
      <c r="AK5" s="7" t="s">
        <v>69</v>
      </c>
      <c r="AL5" s="7" t="s">
        <v>70</v>
      </c>
      <c r="AM5" s="7" t="s">
        <v>71</v>
      </c>
      <c r="AN5" s="7" t="s">
        <v>72</v>
      </c>
      <c r="AO5" s="8" t="s">
        <v>73</v>
      </c>
      <c r="AP5" s="151"/>
      <c r="AQ5" s="7" t="s">
        <v>69</v>
      </c>
      <c r="AR5" s="7" t="s">
        <v>70</v>
      </c>
      <c r="AS5" s="7" t="s">
        <v>71</v>
      </c>
      <c r="AT5" s="7" t="s">
        <v>72</v>
      </c>
      <c r="AU5" s="8" t="s">
        <v>73</v>
      </c>
      <c r="AW5" s="7" t="s">
        <v>69</v>
      </c>
      <c r="AX5" s="7" t="s">
        <v>70</v>
      </c>
      <c r="AY5" s="7" t="s">
        <v>71</v>
      </c>
      <c r="AZ5" s="7" t="s">
        <v>72</v>
      </c>
      <c r="BA5" s="8" t="s">
        <v>73</v>
      </c>
      <c r="BC5" s="158" t="s">
        <v>69</v>
      </c>
      <c r="BD5" s="158" t="s">
        <v>70</v>
      </c>
      <c r="BE5" s="158" t="s">
        <v>71</v>
      </c>
      <c r="BF5" s="158" t="s">
        <v>72</v>
      </c>
      <c r="BG5" s="158" t="s">
        <v>73</v>
      </c>
      <c r="BI5" s="158" t="s">
        <v>69</v>
      </c>
      <c r="BJ5" s="158" t="s">
        <v>70</v>
      </c>
      <c r="BK5" s="158" t="s">
        <v>71</v>
      </c>
      <c r="BL5" s="158" t="s">
        <v>72</v>
      </c>
      <c r="BM5" s="158" t="s">
        <v>73</v>
      </c>
    </row>
    <row r="6" spans="1:65" s="2" customFormat="1" ht="15" customHeight="1" x14ac:dyDescent="0.2">
      <c r="A6" s="4" t="s">
        <v>103</v>
      </c>
      <c r="B6" s="5" t="s">
        <v>74</v>
      </c>
      <c r="C6" s="6" t="s">
        <v>79</v>
      </c>
      <c r="D6" s="6"/>
      <c r="E6" s="40" t="str">
        <f t="shared" ref="E6:E17" si="0">IF(D6="","",D6/D$18)</f>
        <v/>
      </c>
      <c r="F6" s="40"/>
      <c r="G6" s="60" t="s">
        <v>103</v>
      </c>
      <c r="H6" s="5" t="s">
        <v>74</v>
      </c>
      <c r="I6" s="6" t="s">
        <v>79</v>
      </c>
      <c r="J6" s="60"/>
      <c r="K6" s="68" t="str">
        <f t="shared" ref="K6:K17" si="1">IF(J6="","",J6/J$18)</f>
        <v/>
      </c>
      <c r="L6" s="68"/>
      <c r="M6" s="60" t="s">
        <v>103</v>
      </c>
      <c r="N6" s="5" t="s">
        <v>74</v>
      </c>
      <c r="O6" s="6" t="s">
        <v>79</v>
      </c>
      <c r="P6" s="60"/>
      <c r="Q6" s="68" t="str">
        <f t="shared" ref="Q6:Q18" si="2">IF(P6="","",P6/P$19)</f>
        <v/>
      </c>
      <c r="R6" s="68"/>
      <c r="S6" s="60" t="s">
        <v>103</v>
      </c>
      <c r="T6" s="5" t="s">
        <v>74</v>
      </c>
      <c r="U6" s="6" t="s">
        <v>79</v>
      </c>
      <c r="V6" s="60"/>
      <c r="W6" s="68" t="str">
        <f t="shared" ref="W6:W18" si="3">IF(V6="","",V6/V$19)</f>
        <v/>
      </c>
      <c r="X6" s="68"/>
      <c r="Y6" s="60" t="s">
        <v>103</v>
      </c>
      <c r="Z6" s="5" t="s">
        <v>74</v>
      </c>
      <c r="AA6" s="6" t="s">
        <v>79</v>
      </c>
      <c r="AB6" s="60"/>
      <c r="AC6" s="68" t="str">
        <f t="shared" ref="AC6:AC18" si="4">IF(AB6="","",AB6/AB$19)</f>
        <v/>
      </c>
      <c r="AD6" s="68"/>
      <c r="AE6" s="60" t="s">
        <v>103</v>
      </c>
      <c r="AF6" s="5" t="s">
        <v>74</v>
      </c>
      <c r="AG6" s="6" t="s">
        <v>79</v>
      </c>
      <c r="AH6" s="60"/>
      <c r="AI6" s="68" t="str">
        <f t="shared" ref="AI6:AI19" si="5">IF(AH6="","",AH6/AH$20)</f>
        <v/>
      </c>
      <c r="AJ6" s="14"/>
      <c r="AK6" s="155" t="s">
        <v>103</v>
      </c>
      <c r="AL6" s="148" t="s">
        <v>74</v>
      </c>
      <c r="AM6" s="149" t="s">
        <v>79</v>
      </c>
      <c r="AN6" s="155"/>
      <c r="AO6" s="159" t="str">
        <f t="shared" ref="AO6:AO19" si="6">IF(AN6="","",AN6/AN$20)</f>
        <v/>
      </c>
      <c r="AP6" s="14"/>
      <c r="AQ6" s="155" t="s">
        <v>103</v>
      </c>
      <c r="AR6" s="148" t="s">
        <v>74</v>
      </c>
      <c r="AS6" s="149" t="s">
        <v>79</v>
      </c>
      <c r="AT6" s="155"/>
      <c r="AU6" s="159" t="str">
        <f t="shared" ref="AU6" si="7">IF(AT6="","",AT6/AT$20)</f>
        <v/>
      </c>
      <c r="AW6" s="155" t="s">
        <v>103</v>
      </c>
      <c r="AX6" s="148" t="s">
        <v>74</v>
      </c>
      <c r="AY6" s="149" t="s">
        <v>79</v>
      </c>
      <c r="AZ6" s="155"/>
      <c r="BA6" s="159" t="str">
        <f t="shared" ref="BA6" si="8">IF(AZ6="","",AZ6/AZ$20)</f>
        <v/>
      </c>
      <c r="BC6" s="155" t="s">
        <v>103</v>
      </c>
      <c r="BD6" s="235" t="s">
        <v>74</v>
      </c>
      <c r="BE6" s="236" t="s">
        <v>8</v>
      </c>
      <c r="BF6" s="145"/>
      <c r="BG6" s="25" t="str">
        <f>IF(BF6="","",BF6/BF$41)</f>
        <v/>
      </c>
      <c r="BI6" s="155" t="s">
        <v>98</v>
      </c>
      <c r="BJ6" s="235" t="s">
        <v>74</v>
      </c>
      <c r="BK6" s="236" t="s">
        <v>8</v>
      </c>
      <c r="BL6" s="145"/>
      <c r="BM6" s="25" t="str">
        <f>IF(BL6="","",BL6/BL$41)</f>
        <v/>
      </c>
    </row>
    <row r="7" spans="1:65" s="2" customFormat="1" ht="15" customHeight="1" x14ac:dyDescent="0.2">
      <c r="A7" s="4" t="s">
        <v>103</v>
      </c>
      <c r="B7" s="5" t="s">
        <v>87</v>
      </c>
      <c r="C7" s="6" t="s">
        <v>88</v>
      </c>
      <c r="D7" s="6"/>
      <c r="E7" s="40" t="str">
        <f t="shared" si="0"/>
        <v/>
      </c>
      <c r="F7" s="40"/>
      <c r="G7" s="60" t="s">
        <v>103</v>
      </c>
      <c r="H7" s="5" t="s">
        <v>87</v>
      </c>
      <c r="I7" s="6" t="s">
        <v>88</v>
      </c>
      <c r="J7" s="60"/>
      <c r="K7" s="68" t="str">
        <f t="shared" si="1"/>
        <v/>
      </c>
      <c r="L7" s="68"/>
      <c r="M7" s="60" t="s">
        <v>103</v>
      </c>
      <c r="N7" s="5" t="s">
        <v>87</v>
      </c>
      <c r="O7" s="6" t="s">
        <v>88</v>
      </c>
      <c r="P7" s="60"/>
      <c r="Q7" s="68" t="str">
        <f t="shared" si="2"/>
        <v/>
      </c>
      <c r="R7" s="68"/>
      <c r="S7" s="60" t="s">
        <v>103</v>
      </c>
      <c r="T7" s="5" t="s">
        <v>87</v>
      </c>
      <c r="U7" s="6" t="s">
        <v>88</v>
      </c>
      <c r="V7" s="60"/>
      <c r="W7" s="68" t="str">
        <f t="shared" si="3"/>
        <v/>
      </c>
      <c r="X7" s="68"/>
      <c r="Y7" s="60" t="s">
        <v>103</v>
      </c>
      <c r="Z7" s="5" t="s">
        <v>87</v>
      </c>
      <c r="AA7" s="6" t="s">
        <v>88</v>
      </c>
      <c r="AB7" s="60"/>
      <c r="AC7" s="68" t="str">
        <f t="shared" si="4"/>
        <v/>
      </c>
      <c r="AD7" s="68"/>
      <c r="AE7" s="60" t="s">
        <v>103</v>
      </c>
      <c r="AF7" s="5" t="s">
        <v>87</v>
      </c>
      <c r="AG7" s="6" t="s">
        <v>88</v>
      </c>
      <c r="AH7" s="60"/>
      <c r="AI7" s="68" t="str">
        <f t="shared" si="5"/>
        <v/>
      </c>
      <c r="AJ7" s="14"/>
      <c r="AK7" s="155" t="s">
        <v>103</v>
      </c>
      <c r="AL7" s="148" t="s">
        <v>87</v>
      </c>
      <c r="AM7" s="149" t="s">
        <v>88</v>
      </c>
      <c r="AN7" s="155">
        <v>4</v>
      </c>
      <c r="AO7" s="159">
        <f>IF(AN7="","",AN7/AN$20)</f>
        <v>3.8461538461538464E-2</v>
      </c>
      <c r="AP7" s="14"/>
      <c r="AQ7" s="155" t="s">
        <v>103</v>
      </c>
      <c r="AR7" s="148" t="s">
        <v>87</v>
      </c>
      <c r="AS7" s="149" t="s">
        <v>88</v>
      </c>
      <c r="AT7" s="155">
        <v>7</v>
      </c>
      <c r="AU7" s="159">
        <f>IF(AT7="","",AT7/AT20)</f>
        <v>0.11864406779661017</v>
      </c>
      <c r="AW7" s="155" t="s">
        <v>103</v>
      </c>
      <c r="AX7" s="148" t="s">
        <v>87</v>
      </c>
      <c r="AY7" s="149" t="s">
        <v>88</v>
      </c>
      <c r="AZ7" s="155"/>
      <c r="BA7" s="159" t="str">
        <f>IF(AZ7="","",AZ7/AZ20)</f>
        <v/>
      </c>
      <c r="BC7" s="155" t="s">
        <v>103</v>
      </c>
      <c r="BD7" s="235" t="s">
        <v>87</v>
      </c>
      <c r="BE7" s="236" t="s">
        <v>88</v>
      </c>
      <c r="BF7" s="145"/>
      <c r="BG7" s="25" t="str">
        <f t="shared" ref="BG7:BG40" si="9">IF(BF7="","",BF7/BF$41)</f>
        <v/>
      </c>
      <c r="BI7" s="155" t="s">
        <v>98</v>
      </c>
      <c r="BJ7" s="235" t="s">
        <v>87</v>
      </c>
      <c r="BK7" s="236" t="s">
        <v>88</v>
      </c>
      <c r="BL7" s="145">
        <v>8</v>
      </c>
      <c r="BM7" s="25">
        <f t="shared" ref="BM7:BM40" si="10">IF(BL7="","",BL7/BL$41)</f>
        <v>0.08</v>
      </c>
    </row>
    <row r="8" spans="1:65" s="2" customFormat="1" ht="15" customHeight="1" x14ac:dyDescent="0.2">
      <c r="A8" s="4" t="s">
        <v>103</v>
      </c>
      <c r="B8" s="5" t="s">
        <v>76</v>
      </c>
      <c r="C8" s="6" t="s">
        <v>80</v>
      </c>
      <c r="D8" s="6">
        <v>34</v>
      </c>
      <c r="E8" s="40">
        <f t="shared" si="0"/>
        <v>0.20238095238095238</v>
      </c>
      <c r="F8" s="40"/>
      <c r="G8" s="60" t="s">
        <v>103</v>
      </c>
      <c r="H8" s="5" t="s">
        <v>76</v>
      </c>
      <c r="I8" s="6" t="s">
        <v>80</v>
      </c>
      <c r="J8" s="60">
        <v>22</v>
      </c>
      <c r="K8" s="68">
        <f t="shared" si="1"/>
        <v>7.3333333333333334E-2</v>
      </c>
      <c r="L8" s="68"/>
      <c r="M8" s="60" t="s">
        <v>103</v>
      </c>
      <c r="N8" s="5" t="s">
        <v>76</v>
      </c>
      <c r="O8" s="6" t="s">
        <v>80</v>
      </c>
      <c r="P8" s="60">
        <v>76</v>
      </c>
      <c r="Q8" s="68">
        <f t="shared" si="2"/>
        <v>0.26760563380281688</v>
      </c>
      <c r="R8" s="68"/>
      <c r="S8" s="60" t="s">
        <v>103</v>
      </c>
      <c r="T8" s="5" t="s">
        <v>76</v>
      </c>
      <c r="U8" s="6" t="s">
        <v>80</v>
      </c>
      <c r="V8" s="60"/>
      <c r="W8" s="68" t="str">
        <f t="shared" si="3"/>
        <v/>
      </c>
      <c r="X8" s="68"/>
      <c r="Y8" s="60" t="s">
        <v>103</v>
      </c>
      <c r="Z8" s="5" t="s">
        <v>76</v>
      </c>
      <c r="AA8" s="6" t="s">
        <v>80</v>
      </c>
      <c r="AB8" s="60">
        <v>11</v>
      </c>
      <c r="AC8" s="68">
        <f t="shared" si="4"/>
        <v>9.5652173913043481E-2</v>
      </c>
      <c r="AD8" s="68"/>
      <c r="AE8" s="60" t="s">
        <v>103</v>
      </c>
      <c r="AF8" s="5" t="s">
        <v>76</v>
      </c>
      <c r="AG8" s="6" t="s">
        <v>80</v>
      </c>
      <c r="AH8" s="60">
        <v>7</v>
      </c>
      <c r="AI8" s="68">
        <f t="shared" si="5"/>
        <v>5.5555555555555552E-2</v>
      </c>
      <c r="AJ8" s="14"/>
      <c r="AK8" s="155" t="s">
        <v>103</v>
      </c>
      <c r="AL8" s="148" t="s">
        <v>76</v>
      </c>
      <c r="AM8" s="149" t="s">
        <v>80</v>
      </c>
      <c r="AN8" s="155"/>
      <c r="AO8" s="159"/>
      <c r="AP8" s="14"/>
      <c r="AQ8" s="155" t="s">
        <v>103</v>
      </c>
      <c r="AR8" s="148" t="s">
        <v>76</v>
      </c>
      <c r="AS8" s="149" t="s">
        <v>80</v>
      </c>
      <c r="AT8" s="155">
        <v>3</v>
      </c>
      <c r="AU8" s="159">
        <f>IF(AT8="","",AT8/AT20)</f>
        <v>5.0847457627118647E-2</v>
      </c>
      <c r="AW8" s="155" t="s">
        <v>103</v>
      </c>
      <c r="AX8" s="148" t="s">
        <v>76</v>
      </c>
      <c r="AY8" s="149" t="s">
        <v>80</v>
      </c>
      <c r="AZ8" s="155">
        <v>3</v>
      </c>
      <c r="BA8" s="159">
        <f>IF(AZ8="","",AZ8/AZ20)</f>
        <v>3.7499999999999999E-2</v>
      </c>
      <c r="BC8" s="155" t="s">
        <v>103</v>
      </c>
      <c r="BD8" s="235" t="s">
        <v>76</v>
      </c>
      <c r="BE8" s="236" t="s">
        <v>80</v>
      </c>
      <c r="BF8" s="145"/>
      <c r="BG8" s="25" t="str">
        <f t="shared" si="9"/>
        <v/>
      </c>
      <c r="BI8" s="155" t="s">
        <v>98</v>
      </c>
      <c r="BJ8" s="235" t="s">
        <v>76</v>
      </c>
      <c r="BK8" s="236" t="s">
        <v>80</v>
      </c>
      <c r="BL8" s="145"/>
      <c r="BM8" s="25" t="str">
        <f t="shared" si="10"/>
        <v/>
      </c>
    </row>
    <row r="9" spans="1:65" s="2" customFormat="1" ht="15" customHeight="1" x14ac:dyDescent="0.2">
      <c r="A9" s="4" t="s">
        <v>103</v>
      </c>
      <c r="B9" s="5" t="s">
        <v>74</v>
      </c>
      <c r="C9" s="6" t="s">
        <v>100</v>
      </c>
      <c r="D9" s="6">
        <v>9</v>
      </c>
      <c r="E9" s="40">
        <f t="shared" si="0"/>
        <v>5.3571428571428568E-2</v>
      </c>
      <c r="F9" s="40"/>
      <c r="G9" s="60" t="s">
        <v>103</v>
      </c>
      <c r="H9" s="5" t="s">
        <v>74</v>
      </c>
      <c r="I9" s="6" t="s">
        <v>100</v>
      </c>
      <c r="J9" s="60">
        <v>91</v>
      </c>
      <c r="K9" s="68">
        <f t="shared" si="1"/>
        <v>0.30333333333333334</v>
      </c>
      <c r="L9" s="68"/>
      <c r="M9" s="60" t="s">
        <v>103</v>
      </c>
      <c r="N9" s="5" t="s">
        <v>74</v>
      </c>
      <c r="O9" s="6" t="s">
        <v>100</v>
      </c>
      <c r="P9" s="60">
        <v>33</v>
      </c>
      <c r="Q9" s="68">
        <f t="shared" si="2"/>
        <v>0.11619718309859155</v>
      </c>
      <c r="R9" s="68"/>
      <c r="S9" s="60" t="s">
        <v>103</v>
      </c>
      <c r="T9" s="5" t="s">
        <v>74</v>
      </c>
      <c r="U9" s="6" t="s">
        <v>100</v>
      </c>
      <c r="V9" s="60"/>
      <c r="W9" s="68" t="str">
        <f t="shared" si="3"/>
        <v/>
      </c>
      <c r="X9" s="68"/>
      <c r="Y9" s="60" t="s">
        <v>103</v>
      </c>
      <c r="Z9" s="5" t="s">
        <v>74</v>
      </c>
      <c r="AA9" s="6" t="s">
        <v>100</v>
      </c>
      <c r="AB9" s="60">
        <v>57</v>
      </c>
      <c r="AC9" s="68">
        <f t="shared" si="4"/>
        <v>0.4956521739130435</v>
      </c>
      <c r="AD9" s="68"/>
      <c r="AE9" s="60" t="s">
        <v>103</v>
      </c>
      <c r="AF9" s="5" t="s">
        <v>74</v>
      </c>
      <c r="AG9" s="6" t="s">
        <v>100</v>
      </c>
      <c r="AH9" s="60">
        <v>44</v>
      </c>
      <c r="AI9" s="68">
        <f t="shared" si="5"/>
        <v>0.34920634920634919</v>
      </c>
      <c r="AJ9" s="14"/>
      <c r="AK9" s="155" t="s">
        <v>103</v>
      </c>
      <c r="AL9" s="148" t="s">
        <v>74</v>
      </c>
      <c r="AM9" s="149" t="s">
        <v>100</v>
      </c>
      <c r="AN9" s="155">
        <v>3</v>
      </c>
      <c r="AO9" s="159">
        <f t="shared" si="6"/>
        <v>2.8846153846153848E-2</v>
      </c>
      <c r="AP9" s="14"/>
      <c r="AQ9" s="155" t="s">
        <v>103</v>
      </c>
      <c r="AR9" s="148" t="s">
        <v>74</v>
      </c>
      <c r="AS9" s="149" t="s">
        <v>100</v>
      </c>
      <c r="AT9" s="155">
        <v>8</v>
      </c>
      <c r="AU9" s="159">
        <f t="shared" ref="AU9:AU19" si="11">IF(AT9="","",AT9/AT$20)</f>
        <v>0.13559322033898305</v>
      </c>
      <c r="AW9" s="155" t="s">
        <v>103</v>
      </c>
      <c r="AX9" s="148" t="s">
        <v>74</v>
      </c>
      <c r="AY9" s="149" t="s">
        <v>100</v>
      </c>
      <c r="AZ9" s="155">
        <v>16</v>
      </c>
      <c r="BA9" s="159">
        <f t="shared" ref="BA9:BA19" si="12">IF(AZ9="","",AZ9/AZ$20)</f>
        <v>0.2</v>
      </c>
      <c r="BC9" s="155" t="s">
        <v>103</v>
      </c>
      <c r="BD9" s="235" t="s">
        <v>74</v>
      </c>
      <c r="BE9" s="236" t="s">
        <v>100</v>
      </c>
      <c r="BF9" s="145">
        <v>31</v>
      </c>
      <c r="BG9" s="25">
        <f t="shared" si="9"/>
        <v>0.31</v>
      </c>
      <c r="BI9" s="155" t="s">
        <v>98</v>
      </c>
      <c r="BJ9" s="235" t="s">
        <v>74</v>
      </c>
      <c r="BK9" s="236" t="s">
        <v>100</v>
      </c>
      <c r="BL9" s="145">
        <v>34</v>
      </c>
      <c r="BM9" s="25">
        <f t="shared" si="10"/>
        <v>0.34</v>
      </c>
    </row>
    <row r="10" spans="1:65" s="2" customFormat="1" ht="15" customHeight="1" x14ac:dyDescent="0.2">
      <c r="A10" s="4" t="s">
        <v>103</v>
      </c>
      <c r="B10" s="5" t="s">
        <v>89</v>
      </c>
      <c r="C10" s="6" t="s">
        <v>90</v>
      </c>
      <c r="D10" s="6"/>
      <c r="E10" s="40" t="str">
        <f t="shared" si="0"/>
        <v/>
      </c>
      <c r="F10" s="40"/>
      <c r="G10" s="60" t="s">
        <v>103</v>
      </c>
      <c r="H10" s="5" t="s">
        <v>89</v>
      </c>
      <c r="I10" s="6" t="s">
        <v>90</v>
      </c>
      <c r="J10" s="60"/>
      <c r="K10" s="68" t="str">
        <f t="shared" si="1"/>
        <v/>
      </c>
      <c r="L10" s="68"/>
      <c r="M10" s="60" t="s">
        <v>103</v>
      </c>
      <c r="N10" s="5" t="s">
        <v>89</v>
      </c>
      <c r="O10" s="6" t="s">
        <v>90</v>
      </c>
      <c r="P10" s="60"/>
      <c r="Q10" s="68" t="str">
        <f t="shared" si="2"/>
        <v/>
      </c>
      <c r="R10" s="68"/>
      <c r="S10" s="60" t="s">
        <v>103</v>
      </c>
      <c r="T10" s="5" t="s">
        <v>89</v>
      </c>
      <c r="U10" s="6" t="s">
        <v>14</v>
      </c>
      <c r="V10" s="60">
        <v>3</v>
      </c>
      <c r="W10" s="68">
        <f t="shared" si="3"/>
        <v>2.3809523809523808E-2</v>
      </c>
      <c r="X10" s="68"/>
      <c r="Y10" s="60" t="s">
        <v>103</v>
      </c>
      <c r="Z10" s="5" t="s">
        <v>89</v>
      </c>
      <c r="AA10" s="6" t="s">
        <v>14</v>
      </c>
      <c r="AB10" s="60"/>
      <c r="AC10" s="68" t="str">
        <f t="shared" si="4"/>
        <v/>
      </c>
      <c r="AD10" s="68"/>
      <c r="AE10" s="60" t="s">
        <v>103</v>
      </c>
      <c r="AF10" s="5" t="s">
        <v>89</v>
      </c>
      <c r="AG10" s="6" t="s">
        <v>14</v>
      </c>
      <c r="AH10" s="60"/>
      <c r="AI10" s="68" t="str">
        <f t="shared" si="5"/>
        <v/>
      </c>
      <c r="AJ10" s="14"/>
      <c r="AK10" s="155" t="s">
        <v>103</v>
      </c>
      <c r="AL10" s="148" t="s">
        <v>89</v>
      </c>
      <c r="AM10" s="149" t="s">
        <v>14</v>
      </c>
      <c r="AN10" s="155"/>
      <c r="AO10" s="159" t="str">
        <f t="shared" si="6"/>
        <v/>
      </c>
      <c r="AP10" s="14"/>
      <c r="AQ10" s="155" t="s">
        <v>103</v>
      </c>
      <c r="AR10" s="148" t="s">
        <v>89</v>
      </c>
      <c r="AS10" s="149" t="s">
        <v>14</v>
      </c>
      <c r="AT10" s="155"/>
      <c r="AU10" s="159" t="str">
        <f t="shared" si="11"/>
        <v/>
      </c>
      <c r="AW10" s="155" t="s">
        <v>103</v>
      </c>
      <c r="AX10" s="148" t="s">
        <v>89</v>
      </c>
      <c r="AY10" s="149" t="s">
        <v>14</v>
      </c>
      <c r="AZ10" s="155"/>
      <c r="BA10" s="159" t="str">
        <f t="shared" si="12"/>
        <v/>
      </c>
      <c r="BC10" s="155" t="s">
        <v>103</v>
      </c>
      <c r="BD10" s="235" t="s">
        <v>89</v>
      </c>
      <c r="BE10" s="236" t="s">
        <v>14</v>
      </c>
      <c r="BF10" s="145"/>
      <c r="BG10" s="25" t="str">
        <f t="shared" si="9"/>
        <v/>
      </c>
      <c r="BI10" s="155" t="s">
        <v>98</v>
      </c>
      <c r="BJ10" s="235" t="s">
        <v>89</v>
      </c>
      <c r="BK10" s="236" t="s">
        <v>14</v>
      </c>
      <c r="BL10" s="145"/>
      <c r="BM10" s="25" t="str">
        <f t="shared" si="10"/>
        <v/>
      </c>
    </row>
    <row r="11" spans="1:65" s="2" customFormat="1" ht="15" customHeight="1" x14ac:dyDescent="0.2">
      <c r="A11" s="4" t="s">
        <v>103</v>
      </c>
      <c r="B11" s="5" t="s">
        <v>91</v>
      </c>
      <c r="C11" s="6" t="s">
        <v>81</v>
      </c>
      <c r="D11" s="6"/>
      <c r="E11" s="40" t="str">
        <f t="shared" si="0"/>
        <v/>
      </c>
      <c r="F11" s="40"/>
      <c r="G11" s="60" t="s">
        <v>103</v>
      </c>
      <c r="H11" s="5" t="s">
        <v>91</v>
      </c>
      <c r="I11" s="6" t="s">
        <v>81</v>
      </c>
      <c r="J11" s="60"/>
      <c r="K11" s="68" t="str">
        <f t="shared" si="1"/>
        <v/>
      </c>
      <c r="L11" s="68"/>
      <c r="M11" s="60" t="s">
        <v>103</v>
      </c>
      <c r="N11" s="5" t="s">
        <v>91</v>
      </c>
      <c r="O11" s="6" t="s">
        <v>81</v>
      </c>
      <c r="P11" s="60"/>
      <c r="Q11" s="68" t="str">
        <f t="shared" si="2"/>
        <v/>
      </c>
      <c r="R11" s="68"/>
      <c r="S11" s="60" t="s">
        <v>103</v>
      </c>
      <c r="T11" s="5" t="s">
        <v>91</v>
      </c>
      <c r="U11" s="6" t="s">
        <v>81</v>
      </c>
      <c r="V11" s="60"/>
      <c r="W11" s="68" t="str">
        <f t="shared" si="3"/>
        <v/>
      </c>
      <c r="X11" s="68"/>
      <c r="Y11" s="60" t="s">
        <v>103</v>
      </c>
      <c r="Z11" s="5" t="s">
        <v>91</v>
      </c>
      <c r="AA11" s="6" t="s">
        <v>81</v>
      </c>
      <c r="AB11" s="60"/>
      <c r="AC11" s="68" t="str">
        <f t="shared" si="4"/>
        <v/>
      </c>
      <c r="AD11" s="68"/>
      <c r="AE11" s="60" t="s">
        <v>103</v>
      </c>
      <c r="AF11" s="5" t="s">
        <v>91</v>
      </c>
      <c r="AG11" s="6" t="s">
        <v>81</v>
      </c>
      <c r="AH11" s="60"/>
      <c r="AI11" s="68" t="str">
        <f t="shared" si="5"/>
        <v/>
      </c>
      <c r="AJ11" s="14"/>
      <c r="AK11" s="155" t="s">
        <v>103</v>
      </c>
      <c r="AL11" s="148" t="s">
        <v>91</v>
      </c>
      <c r="AM11" s="149" t="s">
        <v>81</v>
      </c>
      <c r="AN11" s="155"/>
      <c r="AO11" s="159" t="str">
        <f t="shared" si="6"/>
        <v/>
      </c>
      <c r="AP11" s="14"/>
      <c r="AQ11" s="155" t="s">
        <v>103</v>
      </c>
      <c r="AR11" s="148" t="s">
        <v>91</v>
      </c>
      <c r="AS11" s="149" t="s">
        <v>81</v>
      </c>
      <c r="AT11" s="155"/>
      <c r="AU11" s="159" t="str">
        <f t="shared" si="11"/>
        <v/>
      </c>
      <c r="AW11" s="155" t="s">
        <v>103</v>
      </c>
      <c r="AX11" s="148" t="s">
        <v>91</v>
      </c>
      <c r="AY11" s="149" t="s">
        <v>81</v>
      </c>
      <c r="AZ11" s="155"/>
      <c r="BA11" s="159" t="str">
        <f t="shared" si="12"/>
        <v/>
      </c>
      <c r="BC11" s="155" t="s">
        <v>103</v>
      </c>
      <c r="BD11" s="235" t="s">
        <v>89</v>
      </c>
      <c r="BE11" s="236" t="s">
        <v>16</v>
      </c>
      <c r="BF11" s="145"/>
      <c r="BG11" s="25" t="str">
        <f t="shared" si="9"/>
        <v/>
      </c>
      <c r="BI11" s="155" t="s">
        <v>98</v>
      </c>
      <c r="BJ11" s="235" t="s">
        <v>89</v>
      </c>
      <c r="BK11" s="236" t="s">
        <v>16</v>
      </c>
      <c r="BL11" s="145"/>
      <c r="BM11" s="25" t="str">
        <f t="shared" si="10"/>
        <v/>
      </c>
    </row>
    <row r="12" spans="1:65" s="2" customFormat="1" ht="15" customHeight="1" x14ac:dyDescent="0.2">
      <c r="A12" s="4" t="s">
        <v>103</v>
      </c>
      <c r="B12" s="5" t="s">
        <v>92</v>
      </c>
      <c r="C12" s="6" t="s">
        <v>93</v>
      </c>
      <c r="D12" s="6">
        <v>8</v>
      </c>
      <c r="E12" s="57">
        <f t="shared" si="0"/>
        <v>4.7619047619047616E-2</v>
      </c>
      <c r="F12" s="57"/>
      <c r="G12" s="60" t="s">
        <v>103</v>
      </c>
      <c r="H12" s="5" t="s">
        <v>92</v>
      </c>
      <c r="I12" s="6" t="s">
        <v>93</v>
      </c>
      <c r="J12" s="60">
        <v>15</v>
      </c>
      <c r="K12" s="68">
        <f t="shared" si="1"/>
        <v>0.05</v>
      </c>
      <c r="L12" s="68"/>
      <c r="M12" s="60" t="s">
        <v>103</v>
      </c>
      <c r="N12" s="5" t="s">
        <v>92</v>
      </c>
      <c r="O12" s="6" t="s">
        <v>93</v>
      </c>
      <c r="P12" s="60">
        <v>31</v>
      </c>
      <c r="Q12" s="68">
        <f t="shared" si="2"/>
        <v>0.10915492957746478</v>
      </c>
      <c r="R12" s="68"/>
      <c r="S12" s="60" t="s">
        <v>103</v>
      </c>
      <c r="T12" s="5" t="s">
        <v>92</v>
      </c>
      <c r="U12" s="6" t="s">
        <v>93</v>
      </c>
      <c r="V12" s="60">
        <v>12</v>
      </c>
      <c r="W12" s="68">
        <f t="shared" si="3"/>
        <v>9.5238095238095233E-2</v>
      </c>
      <c r="X12" s="68"/>
      <c r="Y12" s="60" t="s">
        <v>103</v>
      </c>
      <c r="Z12" s="5" t="s">
        <v>92</v>
      </c>
      <c r="AA12" s="6" t="s">
        <v>93</v>
      </c>
      <c r="AB12" s="60">
        <v>4</v>
      </c>
      <c r="AC12" s="68">
        <f t="shared" si="4"/>
        <v>3.4782608695652174E-2</v>
      </c>
      <c r="AD12" s="68"/>
      <c r="AE12" s="60" t="s">
        <v>103</v>
      </c>
      <c r="AF12" s="5" t="s">
        <v>92</v>
      </c>
      <c r="AG12" s="6" t="s">
        <v>93</v>
      </c>
      <c r="AH12" s="60">
        <v>4</v>
      </c>
      <c r="AI12" s="68">
        <f t="shared" si="5"/>
        <v>3.1746031746031744E-2</v>
      </c>
      <c r="AJ12" s="16"/>
      <c r="AK12" s="155" t="s">
        <v>103</v>
      </c>
      <c r="AL12" s="148" t="s">
        <v>92</v>
      </c>
      <c r="AM12" s="149" t="s">
        <v>93</v>
      </c>
      <c r="AN12" s="155">
        <v>5</v>
      </c>
      <c r="AO12" s="159">
        <f t="shared" si="6"/>
        <v>4.807692307692308E-2</v>
      </c>
      <c r="AP12" s="16"/>
      <c r="AQ12" s="155" t="s">
        <v>103</v>
      </c>
      <c r="AR12" s="148" t="s">
        <v>92</v>
      </c>
      <c r="AS12" s="149" t="s">
        <v>93</v>
      </c>
      <c r="AT12" s="155">
        <v>9</v>
      </c>
      <c r="AU12" s="159">
        <f t="shared" si="11"/>
        <v>0.15254237288135594</v>
      </c>
      <c r="AW12" s="155" t="s">
        <v>103</v>
      </c>
      <c r="AX12" s="148" t="s">
        <v>92</v>
      </c>
      <c r="AY12" s="149" t="s">
        <v>93</v>
      </c>
      <c r="AZ12" s="155">
        <v>3</v>
      </c>
      <c r="BA12" s="159">
        <f t="shared" si="12"/>
        <v>3.7499999999999999E-2</v>
      </c>
      <c r="BC12" s="155" t="s">
        <v>103</v>
      </c>
      <c r="BD12" s="235" t="s">
        <v>91</v>
      </c>
      <c r="BE12" s="236" t="s">
        <v>81</v>
      </c>
      <c r="BF12" s="145"/>
      <c r="BG12" s="25" t="str">
        <f t="shared" si="9"/>
        <v/>
      </c>
      <c r="BI12" s="155" t="s">
        <v>98</v>
      </c>
      <c r="BJ12" s="235" t="s">
        <v>91</v>
      </c>
      <c r="BK12" s="236" t="s">
        <v>81</v>
      </c>
      <c r="BL12" s="145"/>
      <c r="BM12" s="25" t="str">
        <f t="shared" si="10"/>
        <v/>
      </c>
    </row>
    <row r="13" spans="1:65" s="2" customFormat="1" ht="15" customHeight="1" x14ac:dyDescent="0.2">
      <c r="A13" s="4" t="s">
        <v>103</v>
      </c>
      <c r="B13" s="5" t="s">
        <v>95</v>
      </c>
      <c r="C13" s="6" t="s">
        <v>96</v>
      </c>
      <c r="D13" s="6">
        <v>18</v>
      </c>
      <c r="E13" s="57">
        <f t="shared" si="0"/>
        <v>0.10714285714285714</v>
      </c>
      <c r="F13" s="57"/>
      <c r="G13" s="60" t="s">
        <v>103</v>
      </c>
      <c r="H13" s="5" t="s">
        <v>95</v>
      </c>
      <c r="I13" s="6" t="s">
        <v>96</v>
      </c>
      <c r="J13" s="60"/>
      <c r="K13" s="68" t="str">
        <f t="shared" si="1"/>
        <v/>
      </c>
      <c r="L13" s="68"/>
      <c r="M13" s="60" t="s">
        <v>103</v>
      </c>
      <c r="N13" s="5" t="s">
        <v>95</v>
      </c>
      <c r="O13" s="6" t="s">
        <v>96</v>
      </c>
      <c r="P13" s="60"/>
      <c r="Q13" s="68" t="str">
        <f t="shared" si="2"/>
        <v/>
      </c>
      <c r="R13" s="68"/>
      <c r="S13" s="60" t="s">
        <v>103</v>
      </c>
      <c r="T13" s="5" t="s">
        <v>95</v>
      </c>
      <c r="U13" s="6" t="s">
        <v>96</v>
      </c>
      <c r="V13" s="60">
        <v>3</v>
      </c>
      <c r="W13" s="68">
        <f t="shared" si="3"/>
        <v>2.3809523809523808E-2</v>
      </c>
      <c r="X13" s="68"/>
      <c r="Y13" s="60" t="s">
        <v>103</v>
      </c>
      <c r="Z13" s="5" t="s">
        <v>95</v>
      </c>
      <c r="AA13" s="6" t="s">
        <v>96</v>
      </c>
      <c r="AB13" s="60">
        <v>1</v>
      </c>
      <c r="AC13" s="68">
        <f t="shared" si="4"/>
        <v>8.6956521739130436E-3</v>
      </c>
      <c r="AD13" s="68"/>
      <c r="AE13" s="60" t="s">
        <v>103</v>
      </c>
      <c r="AF13" s="5" t="s">
        <v>95</v>
      </c>
      <c r="AG13" s="6" t="s">
        <v>96</v>
      </c>
      <c r="AH13" s="60"/>
      <c r="AI13" s="68" t="str">
        <f t="shared" si="5"/>
        <v/>
      </c>
      <c r="AJ13" s="16"/>
      <c r="AK13" s="155" t="s">
        <v>103</v>
      </c>
      <c r="AL13" s="148" t="s">
        <v>95</v>
      </c>
      <c r="AM13" s="149" t="s">
        <v>96</v>
      </c>
      <c r="AN13" s="155"/>
      <c r="AO13" s="159" t="str">
        <f t="shared" si="6"/>
        <v/>
      </c>
      <c r="AP13" s="16"/>
      <c r="AQ13" s="155" t="s">
        <v>103</v>
      </c>
      <c r="AR13" s="148" t="s">
        <v>95</v>
      </c>
      <c r="AS13" s="149" t="s">
        <v>96</v>
      </c>
      <c r="AT13" s="155"/>
      <c r="AU13" s="159" t="str">
        <f t="shared" si="11"/>
        <v/>
      </c>
      <c r="AW13" s="155" t="s">
        <v>103</v>
      </c>
      <c r="AX13" s="148" t="s">
        <v>95</v>
      </c>
      <c r="AY13" s="149" t="s">
        <v>96</v>
      </c>
      <c r="AZ13" s="155"/>
      <c r="BA13" s="159" t="str">
        <f t="shared" si="12"/>
        <v/>
      </c>
      <c r="BC13" s="155" t="s">
        <v>103</v>
      </c>
      <c r="BD13" s="235" t="s">
        <v>92</v>
      </c>
      <c r="BE13" s="236" t="s">
        <v>93</v>
      </c>
      <c r="BF13" s="145">
        <v>7</v>
      </c>
      <c r="BG13" s="25">
        <f t="shared" si="9"/>
        <v>7.0000000000000007E-2</v>
      </c>
      <c r="BI13" s="155" t="s">
        <v>98</v>
      </c>
      <c r="BJ13" s="235" t="s">
        <v>92</v>
      </c>
      <c r="BK13" s="236" t="s">
        <v>93</v>
      </c>
      <c r="BL13" s="145">
        <v>4</v>
      </c>
      <c r="BM13" s="25">
        <f t="shared" si="10"/>
        <v>0.04</v>
      </c>
    </row>
    <row r="14" spans="1:65" s="2" customFormat="1" ht="15" customHeight="1" x14ac:dyDescent="0.2">
      <c r="A14" s="4" t="s">
        <v>103</v>
      </c>
      <c r="B14" s="5" t="s">
        <v>99</v>
      </c>
      <c r="C14" s="6" t="s">
        <v>84</v>
      </c>
      <c r="D14" s="6">
        <v>73</v>
      </c>
      <c r="E14" s="57">
        <f t="shared" si="0"/>
        <v>0.43452380952380953</v>
      </c>
      <c r="F14" s="57"/>
      <c r="G14" s="60" t="s">
        <v>103</v>
      </c>
      <c r="H14" s="5" t="s">
        <v>99</v>
      </c>
      <c r="I14" s="6" t="s">
        <v>84</v>
      </c>
      <c r="J14" s="60">
        <v>119</v>
      </c>
      <c r="K14" s="68">
        <f t="shared" si="1"/>
        <v>0.39666666666666667</v>
      </c>
      <c r="L14" s="68"/>
      <c r="M14" s="60" t="s">
        <v>103</v>
      </c>
      <c r="N14" s="5" t="s">
        <v>99</v>
      </c>
      <c r="O14" s="6" t="s">
        <v>84</v>
      </c>
      <c r="P14" s="60">
        <v>119</v>
      </c>
      <c r="Q14" s="68">
        <f t="shared" si="2"/>
        <v>0.41901408450704225</v>
      </c>
      <c r="R14" s="68"/>
      <c r="S14" s="60" t="s">
        <v>103</v>
      </c>
      <c r="T14" s="5" t="s">
        <v>99</v>
      </c>
      <c r="U14" s="6" t="s">
        <v>84</v>
      </c>
      <c r="V14" s="60">
        <v>85</v>
      </c>
      <c r="W14" s="68">
        <f t="shared" si="3"/>
        <v>0.67460317460317465</v>
      </c>
      <c r="X14" s="68"/>
      <c r="Y14" s="60" t="s">
        <v>103</v>
      </c>
      <c r="Z14" s="5" t="s">
        <v>99</v>
      </c>
      <c r="AA14" s="6" t="s">
        <v>84</v>
      </c>
      <c r="AB14" s="60">
        <v>19</v>
      </c>
      <c r="AC14" s="68">
        <f t="shared" si="4"/>
        <v>0.16521739130434782</v>
      </c>
      <c r="AD14" s="68"/>
      <c r="AE14" s="60" t="s">
        <v>103</v>
      </c>
      <c r="AF14" s="5" t="s">
        <v>99</v>
      </c>
      <c r="AG14" s="6" t="s">
        <v>84</v>
      </c>
      <c r="AH14" s="60">
        <v>49</v>
      </c>
      <c r="AI14" s="68">
        <f t="shared" si="5"/>
        <v>0.3888888888888889</v>
      </c>
      <c r="AJ14" s="16"/>
      <c r="AK14" s="155" t="s">
        <v>103</v>
      </c>
      <c r="AL14" s="148" t="s">
        <v>99</v>
      </c>
      <c r="AM14" s="149" t="s">
        <v>84</v>
      </c>
      <c r="AN14" s="155">
        <v>60</v>
      </c>
      <c r="AO14" s="159">
        <f t="shared" si="6"/>
        <v>0.57692307692307687</v>
      </c>
      <c r="AP14" s="16"/>
      <c r="AQ14" s="155" t="s">
        <v>103</v>
      </c>
      <c r="AR14" s="148" t="s">
        <v>99</v>
      </c>
      <c r="AS14" s="149" t="s">
        <v>84</v>
      </c>
      <c r="AT14" s="155">
        <v>20</v>
      </c>
      <c r="AU14" s="159">
        <f t="shared" si="11"/>
        <v>0.33898305084745761</v>
      </c>
      <c r="AW14" s="155" t="s">
        <v>103</v>
      </c>
      <c r="AX14" s="148" t="s">
        <v>99</v>
      </c>
      <c r="AY14" s="149" t="s">
        <v>84</v>
      </c>
      <c r="AZ14" s="155">
        <v>52</v>
      </c>
      <c r="BA14" s="159">
        <f t="shared" si="12"/>
        <v>0.65</v>
      </c>
      <c r="BC14" s="155" t="s">
        <v>103</v>
      </c>
      <c r="BD14" s="235" t="s">
        <v>95</v>
      </c>
      <c r="BE14" s="236" t="s">
        <v>96</v>
      </c>
      <c r="BF14" s="145"/>
      <c r="BG14" s="25" t="str">
        <f t="shared" si="9"/>
        <v/>
      </c>
      <c r="BI14" s="155" t="s">
        <v>98</v>
      </c>
      <c r="BJ14" s="235" t="s">
        <v>95</v>
      </c>
      <c r="BK14" s="236" t="s">
        <v>96</v>
      </c>
      <c r="BL14" s="145"/>
      <c r="BM14" s="25" t="str">
        <f t="shared" si="10"/>
        <v/>
      </c>
    </row>
    <row r="15" spans="1:65" s="2" customFormat="1" ht="15" customHeight="1" x14ac:dyDescent="0.2">
      <c r="A15" s="4" t="s">
        <v>103</v>
      </c>
      <c r="B15" s="5" t="s">
        <v>101</v>
      </c>
      <c r="C15" s="6" t="s">
        <v>102</v>
      </c>
      <c r="D15" s="6">
        <v>15</v>
      </c>
      <c r="E15" s="57">
        <f t="shared" si="0"/>
        <v>8.9285714285714288E-2</v>
      </c>
      <c r="F15" s="57"/>
      <c r="G15" s="60" t="s">
        <v>103</v>
      </c>
      <c r="H15" s="5" t="s">
        <v>101</v>
      </c>
      <c r="I15" s="6" t="s">
        <v>102</v>
      </c>
      <c r="J15" s="60">
        <v>5</v>
      </c>
      <c r="K15" s="68">
        <f t="shared" si="1"/>
        <v>1.6666666666666666E-2</v>
      </c>
      <c r="L15" s="68"/>
      <c r="M15" s="60" t="s">
        <v>103</v>
      </c>
      <c r="N15" s="5" t="s">
        <v>101</v>
      </c>
      <c r="O15" s="6" t="s">
        <v>102</v>
      </c>
      <c r="P15" s="60"/>
      <c r="Q15" s="68" t="str">
        <f t="shared" si="2"/>
        <v/>
      </c>
      <c r="R15" s="68"/>
      <c r="S15" s="60" t="s">
        <v>103</v>
      </c>
      <c r="T15" s="5" t="s">
        <v>101</v>
      </c>
      <c r="U15" s="6" t="s">
        <v>102</v>
      </c>
      <c r="V15" s="60"/>
      <c r="W15" s="68" t="str">
        <f t="shared" si="3"/>
        <v/>
      </c>
      <c r="X15" s="68"/>
      <c r="Y15" s="60" t="s">
        <v>103</v>
      </c>
      <c r="Z15" s="5" t="s">
        <v>101</v>
      </c>
      <c r="AA15" s="6" t="s">
        <v>102</v>
      </c>
      <c r="AB15" s="60"/>
      <c r="AC15" s="68" t="str">
        <f t="shared" si="4"/>
        <v/>
      </c>
      <c r="AD15" s="68"/>
      <c r="AE15" s="60" t="s">
        <v>103</v>
      </c>
      <c r="AF15" s="5" t="s">
        <v>101</v>
      </c>
      <c r="AG15" s="6" t="s">
        <v>102</v>
      </c>
      <c r="AH15" s="60"/>
      <c r="AI15" s="68" t="str">
        <f t="shared" si="5"/>
        <v/>
      </c>
      <c r="AJ15" s="16"/>
      <c r="AK15" s="155" t="s">
        <v>103</v>
      </c>
      <c r="AL15" s="148" t="s">
        <v>101</v>
      </c>
      <c r="AM15" s="149" t="s">
        <v>102</v>
      </c>
      <c r="AN15" s="155"/>
      <c r="AO15" s="159" t="str">
        <f t="shared" si="6"/>
        <v/>
      </c>
      <c r="AP15" s="16"/>
      <c r="AQ15" s="155" t="s">
        <v>103</v>
      </c>
      <c r="AR15" s="148" t="s">
        <v>101</v>
      </c>
      <c r="AS15" s="149" t="s">
        <v>102</v>
      </c>
      <c r="AT15" s="155"/>
      <c r="AU15" s="159" t="str">
        <f t="shared" si="11"/>
        <v/>
      </c>
      <c r="AW15" s="155" t="s">
        <v>103</v>
      </c>
      <c r="AX15" s="148" t="s">
        <v>101</v>
      </c>
      <c r="AY15" s="149" t="s">
        <v>102</v>
      </c>
      <c r="AZ15" s="155"/>
      <c r="BA15" s="159" t="str">
        <f t="shared" si="12"/>
        <v/>
      </c>
      <c r="BC15" s="155" t="s">
        <v>103</v>
      </c>
      <c r="BD15" s="235" t="s">
        <v>99</v>
      </c>
      <c r="BE15" s="236" t="s">
        <v>292</v>
      </c>
      <c r="BF15" s="145">
        <v>48</v>
      </c>
      <c r="BG15" s="25">
        <f t="shared" si="9"/>
        <v>0.48</v>
      </c>
      <c r="BI15" s="155" t="s">
        <v>98</v>
      </c>
      <c r="BJ15" s="235" t="s">
        <v>99</v>
      </c>
      <c r="BK15" s="236" t="s">
        <v>292</v>
      </c>
      <c r="BL15" s="145">
        <v>32</v>
      </c>
      <c r="BM15" s="25">
        <f t="shared" si="10"/>
        <v>0.32</v>
      </c>
    </row>
    <row r="16" spans="1:65" s="2" customFormat="1" ht="15" customHeight="1" x14ac:dyDescent="0.2">
      <c r="A16" s="4" t="s">
        <v>103</v>
      </c>
      <c r="B16" s="5" t="s">
        <v>75</v>
      </c>
      <c r="C16" s="6" t="s">
        <v>78</v>
      </c>
      <c r="D16" s="6">
        <v>5</v>
      </c>
      <c r="E16" s="57">
        <f t="shared" si="0"/>
        <v>2.976190476190476E-2</v>
      </c>
      <c r="F16" s="57"/>
      <c r="G16" s="60" t="s">
        <v>103</v>
      </c>
      <c r="H16" s="5" t="s">
        <v>75</v>
      </c>
      <c r="I16" s="6" t="s">
        <v>78</v>
      </c>
      <c r="J16" s="60">
        <v>2</v>
      </c>
      <c r="K16" s="68">
        <f t="shared" si="1"/>
        <v>6.6666666666666671E-3</v>
      </c>
      <c r="L16" s="68"/>
      <c r="M16" s="60" t="s">
        <v>103</v>
      </c>
      <c r="N16" s="5" t="s">
        <v>75</v>
      </c>
      <c r="O16" s="6" t="s">
        <v>78</v>
      </c>
      <c r="P16" s="60">
        <v>10</v>
      </c>
      <c r="Q16" s="68">
        <f t="shared" si="2"/>
        <v>3.5211267605633804E-2</v>
      </c>
      <c r="R16" s="68"/>
      <c r="S16" s="60" t="s">
        <v>103</v>
      </c>
      <c r="T16" s="5" t="s">
        <v>75</v>
      </c>
      <c r="U16" s="6" t="s">
        <v>78</v>
      </c>
      <c r="V16" s="60">
        <v>23</v>
      </c>
      <c r="W16" s="68">
        <f t="shared" si="3"/>
        <v>0.18253968253968253</v>
      </c>
      <c r="X16" s="68"/>
      <c r="Y16" s="60" t="s">
        <v>103</v>
      </c>
      <c r="Z16" s="5" t="s">
        <v>75</v>
      </c>
      <c r="AA16" s="6" t="s">
        <v>78</v>
      </c>
      <c r="AB16" s="60">
        <v>23</v>
      </c>
      <c r="AC16" s="68">
        <f t="shared" si="4"/>
        <v>0.2</v>
      </c>
      <c r="AD16" s="68"/>
      <c r="AE16" s="60" t="s">
        <v>103</v>
      </c>
      <c r="AF16" s="5" t="s">
        <v>75</v>
      </c>
      <c r="AG16" s="6" t="s">
        <v>78</v>
      </c>
      <c r="AH16" s="60">
        <v>13</v>
      </c>
      <c r="AI16" s="68">
        <f t="shared" si="5"/>
        <v>0.10317460317460317</v>
      </c>
      <c r="AJ16" s="16"/>
      <c r="AK16" s="155" t="s">
        <v>103</v>
      </c>
      <c r="AL16" s="148" t="s">
        <v>75</v>
      </c>
      <c r="AM16" s="149" t="s">
        <v>78</v>
      </c>
      <c r="AN16" s="155">
        <v>27</v>
      </c>
      <c r="AO16" s="159">
        <f t="shared" si="6"/>
        <v>0.25961538461538464</v>
      </c>
      <c r="AP16" s="16"/>
      <c r="AQ16" s="155" t="s">
        <v>103</v>
      </c>
      <c r="AR16" s="148" t="s">
        <v>75</v>
      </c>
      <c r="AS16" s="149" t="s">
        <v>78</v>
      </c>
      <c r="AT16" s="155"/>
      <c r="AU16" s="159" t="str">
        <f t="shared" si="11"/>
        <v/>
      </c>
      <c r="AW16" s="155" t="s">
        <v>103</v>
      </c>
      <c r="AX16" s="148" t="s">
        <v>75</v>
      </c>
      <c r="AY16" s="149" t="s">
        <v>78</v>
      </c>
      <c r="AZ16" s="155">
        <v>4</v>
      </c>
      <c r="BA16" s="159">
        <f t="shared" si="12"/>
        <v>0.05</v>
      </c>
      <c r="BC16" s="155" t="s">
        <v>103</v>
      </c>
      <c r="BD16" s="235" t="s">
        <v>182</v>
      </c>
      <c r="BE16" s="236" t="s">
        <v>102</v>
      </c>
      <c r="BF16" s="145"/>
      <c r="BG16" s="25" t="str">
        <f t="shared" si="9"/>
        <v/>
      </c>
      <c r="BI16" s="155" t="s">
        <v>98</v>
      </c>
      <c r="BJ16" s="235" t="s">
        <v>182</v>
      </c>
      <c r="BK16" s="236" t="s">
        <v>102</v>
      </c>
      <c r="BL16" s="145"/>
      <c r="BM16" s="25" t="str">
        <f t="shared" si="10"/>
        <v/>
      </c>
    </row>
    <row r="17" spans="1:65" s="2" customFormat="1" ht="15" customHeight="1" thickBot="1" x14ac:dyDescent="0.25">
      <c r="A17" s="9" t="s">
        <v>103</v>
      </c>
      <c r="B17" s="10" t="s">
        <v>77</v>
      </c>
      <c r="C17" s="11" t="s">
        <v>82</v>
      </c>
      <c r="D17" s="11">
        <v>6</v>
      </c>
      <c r="E17" s="43">
        <f t="shared" si="0"/>
        <v>3.5714285714285712E-2</v>
      </c>
      <c r="F17" s="57"/>
      <c r="G17" s="28" t="s">
        <v>103</v>
      </c>
      <c r="H17" s="10" t="s">
        <v>77</v>
      </c>
      <c r="I17" s="11" t="s">
        <v>82</v>
      </c>
      <c r="J17" s="28">
        <v>46</v>
      </c>
      <c r="K17" s="69">
        <f t="shared" si="1"/>
        <v>0.15333333333333332</v>
      </c>
      <c r="L17" s="85"/>
      <c r="M17" s="60" t="s">
        <v>103</v>
      </c>
      <c r="N17" s="5" t="s">
        <v>59</v>
      </c>
      <c r="O17" s="6" t="s">
        <v>60</v>
      </c>
      <c r="P17" s="60">
        <v>1</v>
      </c>
      <c r="Q17" s="68">
        <f t="shared" si="2"/>
        <v>3.5211267605633804E-3</v>
      </c>
      <c r="R17" s="85"/>
      <c r="S17" s="60" t="s">
        <v>103</v>
      </c>
      <c r="T17" s="5" t="s">
        <v>59</v>
      </c>
      <c r="U17" s="6" t="s">
        <v>60</v>
      </c>
      <c r="V17" s="60"/>
      <c r="W17" s="68" t="str">
        <f t="shared" si="3"/>
        <v/>
      </c>
      <c r="X17" s="68"/>
      <c r="Y17" s="60" t="s">
        <v>103</v>
      </c>
      <c r="Z17" s="5" t="s">
        <v>59</v>
      </c>
      <c r="AA17" s="6" t="s">
        <v>60</v>
      </c>
      <c r="AB17" s="60"/>
      <c r="AC17" s="68" t="str">
        <f t="shared" si="4"/>
        <v/>
      </c>
      <c r="AD17" s="68"/>
      <c r="AE17" s="60" t="s">
        <v>103</v>
      </c>
      <c r="AF17" s="5" t="s">
        <v>59</v>
      </c>
      <c r="AG17" s="6" t="s">
        <v>60</v>
      </c>
      <c r="AH17" s="60"/>
      <c r="AI17" s="68" t="str">
        <f t="shared" si="5"/>
        <v/>
      </c>
      <c r="AJ17" s="16"/>
      <c r="AK17" s="155" t="s">
        <v>103</v>
      </c>
      <c r="AL17" s="148" t="s">
        <v>59</v>
      </c>
      <c r="AM17" s="149" t="s">
        <v>60</v>
      </c>
      <c r="AN17" s="155"/>
      <c r="AO17" s="159" t="str">
        <f t="shared" si="6"/>
        <v/>
      </c>
      <c r="AP17" s="16"/>
      <c r="AQ17" s="155" t="s">
        <v>103</v>
      </c>
      <c r="AR17" s="148" t="s">
        <v>59</v>
      </c>
      <c r="AS17" s="149" t="s">
        <v>60</v>
      </c>
      <c r="AT17" s="155"/>
      <c r="AU17" s="159" t="str">
        <f t="shared" si="11"/>
        <v/>
      </c>
      <c r="AW17" s="155" t="s">
        <v>103</v>
      </c>
      <c r="AX17" s="148" t="s">
        <v>59</v>
      </c>
      <c r="AY17" s="149" t="s">
        <v>60</v>
      </c>
      <c r="AZ17" s="155">
        <v>1</v>
      </c>
      <c r="BA17" s="159">
        <f t="shared" si="12"/>
        <v>1.2500000000000001E-2</v>
      </c>
      <c r="BC17" s="155" t="s">
        <v>103</v>
      </c>
      <c r="BD17" s="235" t="s">
        <v>75</v>
      </c>
      <c r="BE17" s="236" t="s">
        <v>293</v>
      </c>
      <c r="BF17" s="145">
        <v>8</v>
      </c>
      <c r="BG17" s="25">
        <f t="shared" si="9"/>
        <v>0.08</v>
      </c>
      <c r="BI17" s="155" t="s">
        <v>98</v>
      </c>
      <c r="BJ17" s="235" t="s">
        <v>75</v>
      </c>
      <c r="BK17" s="236" t="s">
        <v>293</v>
      </c>
      <c r="BL17" s="145">
        <v>17</v>
      </c>
      <c r="BM17" s="25">
        <f t="shared" si="10"/>
        <v>0.17</v>
      </c>
    </row>
    <row r="18" spans="1:65" s="2" customFormat="1" ht="15" customHeight="1" thickBot="1" x14ac:dyDescent="0.25">
      <c r="A18" s="51" t="s">
        <v>122</v>
      </c>
      <c r="B18" s="67">
        <v>2.6</v>
      </c>
      <c r="C18" s="37" t="s">
        <v>83</v>
      </c>
      <c r="D18" s="65">
        <f>SUM(D6:D17)</f>
        <v>168</v>
      </c>
      <c r="E18" s="50">
        <f>SUM(E6:E17)</f>
        <v>1</v>
      </c>
      <c r="F18" s="50"/>
      <c r="G18" s="51" t="s">
        <v>122</v>
      </c>
      <c r="H18" s="67">
        <v>2.6</v>
      </c>
      <c r="I18" s="37" t="s">
        <v>83</v>
      </c>
      <c r="J18" s="51">
        <f>SUM(J6:J17)</f>
        <v>300</v>
      </c>
      <c r="K18" s="50">
        <f>SUM(K6:K17)</f>
        <v>1</v>
      </c>
      <c r="L18" s="50"/>
      <c r="M18" s="28" t="s">
        <v>103</v>
      </c>
      <c r="N18" s="10" t="s">
        <v>77</v>
      </c>
      <c r="O18" s="11" t="s">
        <v>82</v>
      </c>
      <c r="P18" s="28">
        <v>14</v>
      </c>
      <c r="Q18" s="69">
        <f t="shared" si="2"/>
        <v>4.9295774647887321E-2</v>
      </c>
      <c r="R18" s="50"/>
      <c r="S18" s="28" t="s">
        <v>103</v>
      </c>
      <c r="T18" s="10" t="s">
        <v>77</v>
      </c>
      <c r="U18" s="11" t="s">
        <v>82</v>
      </c>
      <c r="V18" s="28"/>
      <c r="W18" s="69" t="str">
        <f t="shared" si="3"/>
        <v/>
      </c>
      <c r="X18" s="85"/>
      <c r="Y18" s="28" t="s">
        <v>103</v>
      </c>
      <c r="Z18" s="10" t="s">
        <v>77</v>
      </c>
      <c r="AA18" s="11" t="s">
        <v>82</v>
      </c>
      <c r="AB18" s="28"/>
      <c r="AC18" s="69" t="str">
        <f t="shared" si="4"/>
        <v/>
      </c>
      <c r="AD18" s="85"/>
      <c r="AE18" s="63" t="s">
        <v>103</v>
      </c>
      <c r="AF18" s="5" t="s">
        <v>77</v>
      </c>
      <c r="AG18" s="6" t="s">
        <v>82</v>
      </c>
      <c r="AH18" s="63">
        <v>6</v>
      </c>
      <c r="AI18" s="85">
        <f t="shared" si="5"/>
        <v>4.7619047619047616E-2</v>
      </c>
      <c r="AJ18" s="13"/>
      <c r="AK18" s="157" t="s">
        <v>103</v>
      </c>
      <c r="AL18" s="148" t="s">
        <v>77</v>
      </c>
      <c r="AM18" s="149" t="s">
        <v>82</v>
      </c>
      <c r="AN18" s="157">
        <v>5</v>
      </c>
      <c r="AO18" s="163">
        <f t="shared" si="6"/>
        <v>4.807692307692308E-2</v>
      </c>
      <c r="AP18" s="13"/>
      <c r="AQ18" s="157" t="s">
        <v>103</v>
      </c>
      <c r="AR18" s="148" t="s">
        <v>77</v>
      </c>
      <c r="AS18" s="149" t="s">
        <v>82</v>
      </c>
      <c r="AT18" s="157">
        <v>12</v>
      </c>
      <c r="AU18" s="163">
        <f t="shared" si="11"/>
        <v>0.20338983050847459</v>
      </c>
      <c r="AW18" s="157" t="s">
        <v>103</v>
      </c>
      <c r="AX18" s="148" t="s">
        <v>77</v>
      </c>
      <c r="AY18" s="149" t="s">
        <v>82</v>
      </c>
      <c r="AZ18" s="157">
        <v>1</v>
      </c>
      <c r="BA18" s="163">
        <f t="shared" si="12"/>
        <v>1.2500000000000001E-2</v>
      </c>
      <c r="BC18" s="157" t="s">
        <v>103</v>
      </c>
      <c r="BD18" s="235" t="s">
        <v>77</v>
      </c>
      <c r="BE18" s="236" t="s">
        <v>82</v>
      </c>
      <c r="BF18" s="145">
        <v>6</v>
      </c>
      <c r="BG18" s="25">
        <f t="shared" si="9"/>
        <v>0.06</v>
      </c>
      <c r="BI18" s="155" t="s">
        <v>103</v>
      </c>
      <c r="BJ18" s="235" t="s">
        <v>77</v>
      </c>
      <c r="BK18" s="236" t="s">
        <v>82</v>
      </c>
      <c r="BL18" s="145">
        <v>5</v>
      </c>
      <c r="BM18" s="25">
        <f t="shared" si="10"/>
        <v>0.05</v>
      </c>
    </row>
    <row r="19" spans="1:65" s="2" customFormat="1" ht="15" customHeight="1" thickBot="1" x14ac:dyDescent="0.25">
      <c r="A19" s="51"/>
      <c r="B19" s="67"/>
      <c r="C19" s="37"/>
      <c r="D19" s="65"/>
      <c r="E19" s="50"/>
      <c r="F19" s="50"/>
      <c r="G19" s="51"/>
      <c r="H19" s="67"/>
      <c r="I19" s="37"/>
      <c r="J19" s="51"/>
      <c r="K19" s="50"/>
      <c r="L19" s="50"/>
      <c r="M19" s="51" t="s">
        <v>122</v>
      </c>
      <c r="N19" s="67">
        <v>2.33</v>
      </c>
      <c r="O19" s="37" t="s">
        <v>83</v>
      </c>
      <c r="P19" s="51">
        <f>SUM(P6:P18)</f>
        <v>284</v>
      </c>
      <c r="Q19" s="50">
        <f>SUM(Q6:Q18)</f>
        <v>1</v>
      </c>
      <c r="R19" s="70"/>
      <c r="S19" s="51" t="s">
        <v>122</v>
      </c>
      <c r="T19" s="67">
        <v>2.8</v>
      </c>
      <c r="U19" s="37" t="s">
        <v>83</v>
      </c>
      <c r="V19" s="51">
        <f>SUM(V6:V18)</f>
        <v>126</v>
      </c>
      <c r="W19" s="50">
        <f>SUM(W6:W18)</f>
        <v>1</v>
      </c>
      <c r="X19" s="50"/>
      <c r="Y19" s="51" t="s">
        <v>122</v>
      </c>
      <c r="Z19" s="67">
        <v>3</v>
      </c>
      <c r="AA19" s="37" t="s">
        <v>83</v>
      </c>
      <c r="AB19" s="51">
        <f>SUM(AB6:AB18)</f>
        <v>115</v>
      </c>
      <c r="AC19" s="50">
        <f>SUM(AC6:AC18)</f>
        <v>1</v>
      </c>
      <c r="AD19" s="85"/>
      <c r="AE19" s="28" t="s">
        <v>103</v>
      </c>
      <c r="AF19" s="10" t="s">
        <v>161</v>
      </c>
      <c r="AG19" s="11" t="s">
        <v>160</v>
      </c>
      <c r="AH19" s="28">
        <v>3</v>
      </c>
      <c r="AI19" s="69">
        <f t="shared" si="5"/>
        <v>2.3809523809523808E-2</v>
      </c>
      <c r="AJ19" s="13"/>
      <c r="AK19" s="154" t="s">
        <v>103</v>
      </c>
      <c r="AL19" s="10" t="s">
        <v>161</v>
      </c>
      <c r="AM19" s="150" t="s">
        <v>160</v>
      </c>
      <c r="AN19" s="154"/>
      <c r="AO19" s="160" t="str">
        <f t="shared" si="6"/>
        <v/>
      </c>
      <c r="AP19" s="13"/>
      <c r="AQ19" s="154" t="s">
        <v>103</v>
      </c>
      <c r="AR19" s="10" t="s">
        <v>161</v>
      </c>
      <c r="AS19" s="150" t="s">
        <v>160</v>
      </c>
      <c r="AT19" s="154"/>
      <c r="AU19" s="160" t="str">
        <f t="shared" si="11"/>
        <v/>
      </c>
      <c r="AW19" s="154" t="s">
        <v>103</v>
      </c>
      <c r="AX19" s="10" t="s">
        <v>161</v>
      </c>
      <c r="AY19" s="150" t="s">
        <v>160</v>
      </c>
      <c r="AZ19" s="154"/>
      <c r="BA19" s="160" t="str">
        <f t="shared" si="12"/>
        <v/>
      </c>
      <c r="BC19" s="155" t="s">
        <v>103</v>
      </c>
      <c r="BD19" s="235" t="s">
        <v>107</v>
      </c>
      <c r="BE19" s="236" t="s">
        <v>115</v>
      </c>
      <c r="BF19" s="145"/>
      <c r="BG19" s="25" t="str">
        <f t="shared" si="9"/>
        <v/>
      </c>
      <c r="BI19" s="155" t="s">
        <v>98</v>
      </c>
      <c r="BJ19" s="235" t="s">
        <v>107</v>
      </c>
      <c r="BK19" s="236" t="s">
        <v>115</v>
      </c>
      <c r="BL19" s="145"/>
      <c r="BM19" s="25" t="str">
        <f t="shared" si="10"/>
        <v/>
      </c>
    </row>
    <row r="20" spans="1:65" s="2" customFormat="1" ht="15" customHeight="1" x14ac:dyDescent="0.2">
      <c r="A20" s="4"/>
      <c r="B20" s="5"/>
      <c r="C20" s="6"/>
      <c r="D20" s="6"/>
      <c r="E20" s="50"/>
      <c r="F20" s="50"/>
      <c r="G20" s="60"/>
      <c r="H20" s="60"/>
      <c r="I20" s="60"/>
      <c r="J20" s="60"/>
      <c r="K20" s="70"/>
      <c r="L20" s="70"/>
      <c r="AD20" s="50"/>
      <c r="AE20" s="51" t="s">
        <v>122</v>
      </c>
      <c r="AF20" s="67">
        <v>2.14</v>
      </c>
      <c r="AG20" s="37" t="s">
        <v>83</v>
      </c>
      <c r="AH20" s="51">
        <f>SUM(AH6:AH19)</f>
        <v>126</v>
      </c>
      <c r="AI20" s="50">
        <f>SUM(AI6:AI19)</f>
        <v>0.99999999999999989</v>
      </c>
      <c r="AJ20" s="13"/>
      <c r="AK20" s="51" t="s">
        <v>122</v>
      </c>
      <c r="AL20" s="67">
        <v>2.14</v>
      </c>
      <c r="AM20" s="37" t="s">
        <v>83</v>
      </c>
      <c r="AN20" s="51">
        <f>SUM(AN6:AN19)</f>
        <v>104</v>
      </c>
      <c r="AO20" s="50">
        <f>SUM(AO6:AO19)</f>
        <v>1</v>
      </c>
      <c r="AP20" s="13"/>
      <c r="AQ20" s="51" t="s">
        <v>122</v>
      </c>
      <c r="AR20" s="67">
        <v>2.14</v>
      </c>
      <c r="AS20" s="37" t="s">
        <v>83</v>
      </c>
      <c r="AT20" s="51">
        <f>SUM(AT6:AT19)</f>
        <v>59</v>
      </c>
      <c r="AU20" s="50">
        <f>SUM(AU6:AU19)</f>
        <v>1</v>
      </c>
      <c r="AW20" s="51" t="s">
        <v>122</v>
      </c>
      <c r="AX20" s="67">
        <v>2.33</v>
      </c>
      <c r="AY20" s="37" t="s">
        <v>83</v>
      </c>
      <c r="AZ20" s="51">
        <f>SUM(AZ6:AZ19)</f>
        <v>80</v>
      </c>
      <c r="BA20" s="50">
        <f>SUM(BA6:BA19)</f>
        <v>1</v>
      </c>
      <c r="BC20" s="155" t="s">
        <v>103</v>
      </c>
      <c r="BD20" s="235" t="s">
        <v>107</v>
      </c>
      <c r="BE20" s="236" t="s">
        <v>108</v>
      </c>
      <c r="BF20" s="145"/>
      <c r="BG20" s="25" t="str">
        <f t="shared" si="9"/>
        <v/>
      </c>
      <c r="BI20" s="155" t="s">
        <v>98</v>
      </c>
      <c r="BJ20" s="235" t="s">
        <v>107</v>
      </c>
      <c r="BK20" s="236" t="s">
        <v>108</v>
      </c>
      <c r="BL20" s="145"/>
      <c r="BM20" s="25" t="str">
        <f t="shared" si="10"/>
        <v/>
      </c>
    </row>
    <row r="21" spans="1:65" s="2" customFormat="1" ht="15" customHeight="1" x14ac:dyDescent="0.2">
      <c r="A21" s="4"/>
      <c r="B21" s="5"/>
      <c r="C21" s="6"/>
      <c r="D21" s="6"/>
      <c r="E21" s="50"/>
      <c r="F21" s="50"/>
      <c r="G21" s="60"/>
      <c r="H21" s="60"/>
      <c r="I21" s="60"/>
      <c r="J21" s="60"/>
      <c r="K21" s="70"/>
      <c r="L21" s="70"/>
      <c r="M21" s="60"/>
      <c r="N21" s="60"/>
      <c r="O21" s="60"/>
      <c r="P21" s="60"/>
      <c r="Q21" s="70"/>
      <c r="R21" s="70"/>
      <c r="S21" s="60"/>
      <c r="T21" s="60"/>
      <c r="U21" s="60"/>
      <c r="V21" s="6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13"/>
      <c r="AK21" s="13"/>
      <c r="AL21" s="13"/>
      <c r="AM21" s="13"/>
      <c r="AN21" s="13"/>
      <c r="AO21" s="13"/>
      <c r="AP21" s="13"/>
      <c r="AQ21" s="13"/>
      <c r="BC21" s="155" t="s">
        <v>103</v>
      </c>
      <c r="BD21" s="235" t="s">
        <v>109</v>
      </c>
      <c r="BE21" s="236" t="s">
        <v>110</v>
      </c>
      <c r="BF21" s="145"/>
      <c r="BG21" s="25" t="str">
        <f t="shared" si="9"/>
        <v/>
      </c>
      <c r="BI21" s="155" t="s">
        <v>98</v>
      </c>
      <c r="BJ21" s="235" t="s">
        <v>109</v>
      </c>
      <c r="BK21" s="236" t="s">
        <v>110</v>
      </c>
      <c r="BL21" s="145"/>
      <c r="BM21" s="25" t="str">
        <f t="shared" si="10"/>
        <v/>
      </c>
    </row>
    <row r="22" spans="1:65" s="2" customFormat="1" ht="15" customHeight="1" thickBot="1" x14ac:dyDescent="0.25">
      <c r="A22" s="1" t="s">
        <v>38</v>
      </c>
      <c r="B22" s="5"/>
      <c r="C22" s="6"/>
      <c r="D22" s="6"/>
      <c r="E22" s="53"/>
      <c r="F22" s="53"/>
      <c r="G22" s="56" t="s">
        <v>37</v>
      </c>
      <c r="H22" s="60"/>
      <c r="I22" s="60"/>
      <c r="J22" s="60"/>
      <c r="K22" s="70"/>
      <c r="L22" s="70"/>
      <c r="M22" s="56" t="s">
        <v>58</v>
      </c>
      <c r="N22" s="60"/>
      <c r="O22" s="60"/>
      <c r="P22" s="60"/>
      <c r="Q22" s="70"/>
      <c r="R22" s="70"/>
      <c r="S22" s="56" t="s">
        <v>21</v>
      </c>
      <c r="T22" s="60"/>
      <c r="U22" s="60"/>
      <c r="V22" s="60"/>
      <c r="W22" s="70"/>
      <c r="X22" s="70"/>
      <c r="Y22" s="131" t="s">
        <v>27</v>
      </c>
      <c r="Z22" s="60"/>
      <c r="AA22" s="60"/>
      <c r="AB22" s="60"/>
      <c r="AC22" s="70"/>
      <c r="AD22" s="70"/>
      <c r="AE22" s="131" t="s">
        <v>159</v>
      </c>
      <c r="AF22" s="60"/>
      <c r="AG22" s="60"/>
      <c r="AH22" s="60"/>
      <c r="AI22" s="70"/>
      <c r="AJ22" s="3"/>
      <c r="AK22" s="250" t="s">
        <v>191</v>
      </c>
      <c r="AL22" s="250"/>
      <c r="AM22" s="250"/>
      <c r="AN22" s="250"/>
      <c r="AO22" s="250"/>
      <c r="AP22" s="3"/>
      <c r="AQ22" s="250" t="s">
        <v>212</v>
      </c>
      <c r="AR22" s="250"/>
      <c r="AS22" s="250"/>
      <c r="AT22" s="250"/>
      <c r="AU22" s="250"/>
      <c r="AW22" s="250" t="s">
        <v>265</v>
      </c>
      <c r="AX22" s="250"/>
      <c r="AY22" s="250"/>
      <c r="AZ22" s="250"/>
      <c r="BA22" s="250"/>
      <c r="BC22" s="155" t="s">
        <v>103</v>
      </c>
      <c r="BD22" s="235" t="s">
        <v>74</v>
      </c>
      <c r="BE22" s="236" t="s">
        <v>111</v>
      </c>
      <c r="BF22" s="145"/>
      <c r="BG22" s="25" t="str">
        <f t="shared" si="9"/>
        <v/>
      </c>
      <c r="BI22" s="155" t="s">
        <v>98</v>
      </c>
      <c r="BJ22" s="235" t="s">
        <v>74</v>
      </c>
      <c r="BK22" s="236" t="s">
        <v>111</v>
      </c>
      <c r="BL22" s="145"/>
      <c r="BM22" s="25" t="str">
        <f t="shared" si="10"/>
        <v/>
      </c>
    </row>
    <row r="23" spans="1:65" s="2" customFormat="1" ht="30" customHeight="1" thickBot="1" x14ac:dyDescent="0.25">
      <c r="A23" s="7" t="s">
        <v>69</v>
      </c>
      <c r="B23" s="7" t="s">
        <v>70</v>
      </c>
      <c r="C23" s="7" t="s">
        <v>71</v>
      </c>
      <c r="D23" s="7" t="s">
        <v>72</v>
      </c>
      <c r="E23" s="8" t="s">
        <v>73</v>
      </c>
      <c r="F23" s="17"/>
      <c r="G23" s="7" t="s">
        <v>69</v>
      </c>
      <c r="H23" s="7" t="s">
        <v>70</v>
      </c>
      <c r="I23" s="7" t="s">
        <v>71</v>
      </c>
      <c r="J23" s="7" t="s">
        <v>72</v>
      </c>
      <c r="K23" s="8" t="s">
        <v>73</v>
      </c>
      <c r="L23" s="17"/>
      <c r="M23" s="7" t="s">
        <v>69</v>
      </c>
      <c r="N23" s="7" t="s">
        <v>70</v>
      </c>
      <c r="O23" s="7" t="s">
        <v>71</v>
      </c>
      <c r="P23" s="7" t="s">
        <v>72</v>
      </c>
      <c r="Q23" s="8" t="s">
        <v>73</v>
      </c>
      <c r="R23" s="17"/>
      <c r="S23" s="7" t="s">
        <v>69</v>
      </c>
      <c r="T23" s="7" t="s">
        <v>70</v>
      </c>
      <c r="U23" s="7" t="s">
        <v>71</v>
      </c>
      <c r="V23" s="7" t="s">
        <v>72</v>
      </c>
      <c r="W23" s="8" t="s">
        <v>73</v>
      </c>
      <c r="X23" s="17"/>
      <c r="Y23" s="7" t="s">
        <v>69</v>
      </c>
      <c r="Z23" s="7" t="s">
        <v>70</v>
      </c>
      <c r="AA23" s="7" t="s">
        <v>71</v>
      </c>
      <c r="AB23" s="7" t="s">
        <v>72</v>
      </c>
      <c r="AC23" s="8" t="s">
        <v>73</v>
      </c>
      <c r="AD23" s="17"/>
      <c r="AE23" s="7" t="s">
        <v>69</v>
      </c>
      <c r="AF23" s="7" t="s">
        <v>70</v>
      </c>
      <c r="AG23" s="7" t="s">
        <v>71</v>
      </c>
      <c r="AH23" s="7" t="s">
        <v>72</v>
      </c>
      <c r="AI23" s="8" t="s">
        <v>73</v>
      </c>
      <c r="AJ23" s="17"/>
      <c r="AK23" s="7" t="s">
        <v>69</v>
      </c>
      <c r="AL23" s="7" t="s">
        <v>70</v>
      </c>
      <c r="AM23" s="7" t="s">
        <v>71</v>
      </c>
      <c r="AN23" s="7" t="s">
        <v>72</v>
      </c>
      <c r="AO23" s="8" t="s">
        <v>73</v>
      </c>
      <c r="AP23" s="151"/>
      <c r="AQ23" s="7" t="s">
        <v>69</v>
      </c>
      <c r="AR23" s="7" t="s">
        <v>70</v>
      </c>
      <c r="AS23" s="7" t="s">
        <v>71</v>
      </c>
      <c r="AT23" s="7" t="s">
        <v>72</v>
      </c>
      <c r="AU23" s="8" t="s">
        <v>73</v>
      </c>
      <c r="AW23" s="7" t="s">
        <v>69</v>
      </c>
      <c r="AX23" s="7" t="s">
        <v>70</v>
      </c>
      <c r="AY23" s="7" t="s">
        <v>71</v>
      </c>
      <c r="AZ23" s="7" t="s">
        <v>72</v>
      </c>
      <c r="BA23" s="8" t="s">
        <v>73</v>
      </c>
      <c r="BC23" s="155" t="s">
        <v>103</v>
      </c>
      <c r="BD23" s="235" t="s">
        <v>74</v>
      </c>
      <c r="BE23" s="236" t="s">
        <v>118</v>
      </c>
      <c r="BF23" s="145"/>
      <c r="BG23" s="25" t="str">
        <f t="shared" si="9"/>
        <v/>
      </c>
      <c r="BI23" s="155" t="s">
        <v>98</v>
      </c>
      <c r="BJ23" s="235" t="s">
        <v>74</v>
      </c>
      <c r="BK23" s="236" t="s">
        <v>118</v>
      </c>
      <c r="BL23" s="145"/>
      <c r="BM23" s="25" t="str">
        <f t="shared" si="10"/>
        <v/>
      </c>
    </row>
    <row r="24" spans="1:65" s="2" customFormat="1" ht="15" customHeight="1" x14ac:dyDescent="0.2">
      <c r="A24" s="4" t="s">
        <v>98</v>
      </c>
      <c r="B24" s="5" t="s">
        <v>74</v>
      </c>
      <c r="C24" s="6" t="s">
        <v>79</v>
      </c>
      <c r="D24" s="6"/>
      <c r="E24" s="40" t="str">
        <f>IF(D24="","",D24/D$38)</f>
        <v/>
      </c>
      <c r="F24" s="40"/>
      <c r="G24" s="60" t="s">
        <v>98</v>
      </c>
      <c r="H24" s="5" t="s">
        <v>74</v>
      </c>
      <c r="I24" s="6" t="s">
        <v>79</v>
      </c>
      <c r="J24" s="60"/>
      <c r="K24" s="68" t="str">
        <f t="shared" ref="K24:K37" si="13">IF(J24="","",J24/J$38)</f>
        <v/>
      </c>
      <c r="L24" s="68"/>
      <c r="M24" s="60" t="s">
        <v>98</v>
      </c>
      <c r="N24" s="5" t="s">
        <v>74</v>
      </c>
      <c r="O24" s="6" t="s">
        <v>79</v>
      </c>
      <c r="P24" s="60"/>
      <c r="Q24" s="68" t="str">
        <f t="shared" ref="Q24:Q38" si="14">IF(P24="","",P24/P$39)</f>
        <v/>
      </c>
      <c r="R24" s="68"/>
      <c r="S24" s="60" t="s">
        <v>98</v>
      </c>
      <c r="T24" s="5" t="s">
        <v>74</v>
      </c>
      <c r="U24" s="6" t="s">
        <v>79</v>
      </c>
      <c r="V24" s="60"/>
      <c r="W24" s="68" t="str">
        <f t="shared" ref="W24:W38" si="15">IF(V24="","",V24/V$39)</f>
        <v/>
      </c>
      <c r="X24" s="68"/>
      <c r="Y24" s="60" t="s">
        <v>98</v>
      </c>
      <c r="Z24" s="5" t="s">
        <v>74</v>
      </c>
      <c r="AA24" s="6" t="s">
        <v>79</v>
      </c>
      <c r="AB24" s="60"/>
      <c r="AC24" s="68" t="str">
        <f t="shared" ref="AC24:AC38" si="16">IF(AB24="","",AB24/AB$39)</f>
        <v/>
      </c>
      <c r="AD24" s="68"/>
      <c r="AE24" s="60" t="s">
        <v>98</v>
      </c>
      <c r="AF24" s="5" t="s">
        <v>74</v>
      </c>
      <c r="AG24" s="6" t="s">
        <v>79</v>
      </c>
      <c r="AH24" s="60"/>
      <c r="AI24" s="68" t="str">
        <f t="shared" ref="AI24:AI38" si="17">IF(AH24="","",AH24/AH$39)</f>
        <v/>
      </c>
      <c r="AJ24" s="14"/>
      <c r="AK24" s="155" t="s">
        <v>98</v>
      </c>
      <c r="AL24" s="148" t="s">
        <v>74</v>
      </c>
      <c r="AM24" s="149" t="s">
        <v>79</v>
      </c>
      <c r="AN24" s="155"/>
      <c r="AO24" s="159" t="str">
        <f t="shared" ref="AO24:AO38" si="18">IF(AN24="","",AN24/AN$39)</f>
        <v/>
      </c>
      <c r="AP24" s="14"/>
      <c r="AQ24" s="155" t="s">
        <v>98</v>
      </c>
      <c r="AR24" s="148" t="s">
        <v>74</v>
      </c>
      <c r="AS24" s="149" t="s">
        <v>79</v>
      </c>
      <c r="AT24" s="155"/>
      <c r="AU24" s="159" t="str">
        <f t="shared" ref="AU24:AU38" si="19">IF(AT24="","",AT24/AT$39)</f>
        <v/>
      </c>
      <c r="AW24" s="155" t="s">
        <v>98</v>
      </c>
      <c r="AX24" s="148" t="s">
        <v>74</v>
      </c>
      <c r="AY24" s="149" t="s">
        <v>79</v>
      </c>
      <c r="AZ24" s="155"/>
      <c r="BA24" s="159" t="str">
        <f t="shared" ref="BA24:BA38" si="20">IF(AZ24="","",AZ24/AZ$39)</f>
        <v/>
      </c>
      <c r="BC24" s="155" t="s">
        <v>103</v>
      </c>
      <c r="BD24" s="235" t="s">
        <v>77</v>
      </c>
      <c r="BE24" s="236" t="s">
        <v>112</v>
      </c>
      <c r="BF24" s="145"/>
      <c r="BG24" s="25" t="str">
        <f t="shared" si="9"/>
        <v/>
      </c>
      <c r="BI24" s="155" t="s">
        <v>98</v>
      </c>
      <c r="BJ24" s="235" t="s">
        <v>77</v>
      </c>
      <c r="BK24" s="236" t="s">
        <v>112</v>
      </c>
      <c r="BL24" s="145"/>
      <c r="BM24" s="25" t="str">
        <f t="shared" si="10"/>
        <v/>
      </c>
    </row>
    <row r="25" spans="1:65" s="2" customFormat="1" ht="15" customHeight="1" x14ac:dyDescent="0.2">
      <c r="A25" s="4" t="s">
        <v>98</v>
      </c>
      <c r="B25" s="5" t="s">
        <v>87</v>
      </c>
      <c r="C25" s="6" t="s">
        <v>88</v>
      </c>
      <c r="D25" s="6"/>
      <c r="E25" s="40" t="str">
        <f>IF(D25="","",D25/D$38)</f>
        <v/>
      </c>
      <c r="F25" s="40"/>
      <c r="G25" s="60" t="s">
        <v>98</v>
      </c>
      <c r="H25" s="5" t="s">
        <v>87</v>
      </c>
      <c r="I25" s="6" t="s">
        <v>88</v>
      </c>
      <c r="J25" s="60"/>
      <c r="K25" s="68" t="str">
        <f t="shared" si="13"/>
        <v/>
      </c>
      <c r="L25" s="68"/>
      <c r="M25" s="60" t="s">
        <v>98</v>
      </c>
      <c r="N25" s="5" t="s">
        <v>87</v>
      </c>
      <c r="O25" s="6" t="s">
        <v>88</v>
      </c>
      <c r="P25" s="60"/>
      <c r="Q25" s="68" t="str">
        <f t="shared" si="14"/>
        <v/>
      </c>
      <c r="R25" s="68"/>
      <c r="S25" s="60" t="s">
        <v>98</v>
      </c>
      <c r="T25" s="5" t="s">
        <v>87</v>
      </c>
      <c r="U25" s="6" t="s">
        <v>88</v>
      </c>
      <c r="V25" s="60"/>
      <c r="W25" s="68" t="str">
        <f t="shared" si="15"/>
        <v/>
      </c>
      <c r="X25" s="68"/>
      <c r="Y25" s="60" t="s">
        <v>98</v>
      </c>
      <c r="Z25" s="5" t="s">
        <v>87</v>
      </c>
      <c r="AA25" s="6" t="s">
        <v>88</v>
      </c>
      <c r="AB25" s="60">
        <v>1</v>
      </c>
      <c r="AC25" s="68">
        <f t="shared" si="16"/>
        <v>6.024096385542169E-3</v>
      </c>
      <c r="AD25" s="68"/>
      <c r="AE25" s="60" t="s">
        <v>98</v>
      </c>
      <c r="AF25" s="5" t="s">
        <v>87</v>
      </c>
      <c r="AG25" s="6" t="s">
        <v>88</v>
      </c>
      <c r="AH25" s="60"/>
      <c r="AI25" s="68" t="str">
        <f t="shared" si="17"/>
        <v/>
      </c>
      <c r="AJ25" s="14"/>
      <c r="AK25" s="155" t="s">
        <v>98</v>
      </c>
      <c r="AL25" s="148" t="s">
        <v>87</v>
      </c>
      <c r="AM25" s="149" t="s">
        <v>88</v>
      </c>
      <c r="AN25" s="155">
        <v>1</v>
      </c>
      <c r="AO25" s="159">
        <f t="shared" si="18"/>
        <v>9.0090090090090089E-3</v>
      </c>
      <c r="AP25" s="14"/>
      <c r="AQ25" s="155" t="s">
        <v>98</v>
      </c>
      <c r="AR25" s="148" t="s">
        <v>87</v>
      </c>
      <c r="AS25" s="149" t="s">
        <v>88</v>
      </c>
      <c r="AT25" s="155">
        <v>3</v>
      </c>
      <c r="AU25" s="159">
        <f t="shared" si="19"/>
        <v>4.4776119402985072E-2</v>
      </c>
      <c r="AW25" s="155" t="s">
        <v>98</v>
      </c>
      <c r="AX25" s="148" t="s">
        <v>87</v>
      </c>
      <c r="AY25" s="149" t="s">
        <v>88</v>
      </c>
      <c r="AZ25" s="155">
        <v>23</v>
      </c>
      <c r="BA25" s="159">
        <f t="shared" si="20"/>
        <v>0.29487179487179488</v>
      </c>
      <c r="BC25" s="155" t="s">
        <v>103</v>
      </c>
      <c r="BD25" s="155" t="s">
        <v>120</v>
      </c>
      <c r="BE25" s="236" t="s">
        <v>121</v>
      </c>
      <c r="BF25" s="145"/>
      <c r="BG25" s="25" t="str">
        <f t="shared" si="9"/>
        <v/>
      </c>
      <c r="BI25" s="155" t="s">
        <v>98</v>
      </c>
      <c r="BJ25" s="155" t="s">
        <v>120</v>
      </c>
      <c r="BK25" s="236" t="s">
        <v>121</v>
      </c>
      <c r="BL25" s="145"/>
      <c r="BM25" s="25" t="str">
        <f t="shared" si="10"/>
        <v/>
      </c>
    </row>
    <row r="26" spans="1:65" s="2" customFormat="1" ht="15" customHeight="1" x14ac:dyDescent="0.2">
      <c r="A26" s="4" t="s">
        <v>98</v>
      </c>
      <c r="B26" s="5" t="s">
        <v>76</v>
      </c>
      <c r="C26" s="6" t="s">
        <v>80</v>
      </c>
      <c r="D26" s="6">
        <v>57</v>
      </c>
      <c r="E26" s="40">
        <f t="shared" ref="E26:E37" si="21">IF(D26="","",D26/D$38)</f>
        <v>0.28499999999999998</v>
      </c>
      <c r="F26" s="40"/>
      <c r="G26" s="60" t="s">
        <v>98</v>
      </c>
      <c r="H26" s="5" t="s">
        <v>76</v>
      </c>
      <c r="I26" s="6" t="s">
        <v>80</v>
      </c>
      <c r="J26" s="60">
        <v>20</v>
      </c>
      <c r="K26" s="68">
        <f t="shared" si="13"/>
        <v>6.006006006006006E-2</v>
      </c>
      <c r="L26" s="68"/>
      <c r="M26" s="60" t="s">
        <v>98</v>
      </c>
      <c r="N26" s="5" t="s">
        <v>76</v>
      </c>
      <c r="O26" s="6" t="s">
        <v>80</v>
      </c>
      <c r="P26" s="60"/>
      <c r="Q26" s="68" t="str">
        <f t="shared" si="14"/>
        <v/>
      </c>
      <c r="R26" s="68"/>
      <c r="S26" s="60" t="s">
        <v>98</v>
      </c>
      <c r="T26" s="5" t="s">
        <v>76</v>
      </c>
      <c r="U26" s="6" t="s">
        <v>80</v>
      </c>
      <c r="V26" s="60">
        <v>8</v>
      </c>
      <c r="W26" s="68">
        <f t="shared" si="15"/>
        <v>6.2015503875968991E-2</v>
      </c>
      <c r="X26" s="68"/>
      <c r="Y26" s="60" t="s">
        <v>98</v>
      </c>
      <c r="Z26" s="5" t="s">
        <v>76</v>
      </c>
      <c r="AA26" s="6" t="s">
        <v>80</v>
      </c>
      <c r="AB26" s="60">
        <v>70</v>
      </c>
      <c r="AC26" s="68">
        <f t="shared" si="16"/>
        <v>0.42168674698795183</v>
      </c>
      <c r="AD26" s="68"/>
      <c r="AE26" s="60" t="s">
        <v>98</v>
      </c>
      <c r="AF26" s="5" t="s">
        <v>76</v>
      </c>
      <c r="AG26" s="6" t="s">
        <v>80</v>
      </c>
      <c r="AH26" s="60">
        <v>6</v>
      </c>
      <c r="AI26" s="68">
        <f t="shared" si="17"/>
        <v>7.8947368421052627E-2</v>
      </c>
      <c r="AJ26" s="14"/>
      <c r="AK26" s="155" t="s">
        <v>98</v>
      </c>
      <c r="AL26" s="148" t="s">
        <v>76</v>
      </c>
      <c r="AM26" s="149" t="s">
        <v>80</v>
      </c>
      <c r="AN26" s="155"/>
      <c r="AO26" s="159" t="str">
        <f t="shared" si="18"/>
        <v/>
      </c>
      <c r="AP26" s="14"/>
      <c r="AQ26" s="155" t="s">
        <v>98</v>
      </c>
      <c r="AR26" s="148" t="s">
        <v>76</v>
      </c>
      <c r="AS26" s="149" t="s">
        <v>80</v>
      </c>
      <c r="AT26" s="155">
        <v>1</v>
      </c>
      <c r="AU26" s="159">
        <f t="shared" si="19"/>
        <v>1.4925373134328358E-2</v>
      </c>
      <c r="AW26" s="155" t="s">
        <v>98</v>
      </c>
      <c r="AX26" s="148" t="s">
        <v>76</v>
      </c>
      <c r="AY26" s="149" t="s">
        <v>80</v>
      </c>
      <c r="AZ26" s="155">
        <v>8</v>
      </c>
      <c r="BA26" s="159">
        <f t="shared" si="20"/>
        <v>0.10256410256410256</v>
      </c>
      <c r="BC26" s="155" t="s">
        <v>103</v>
      </c>
      <c r="BD26" s="235" t="s">
        <v>55</v>
      </c>
      <c r="BE26" s="236" t="s">
        <v>56</v>
      </c>
      <c r="BF26" s="145"/>
      <c r="BG26" s="25" t="str">
        <f t="shared" si="9"/>
        <v/>
      </c>
      <c r="BI26" s="155" t="s">
        <v>98</v>
      </c>
      <c r="BJ26" s="235" t="s">
        <v>55</v>
      </c>
      <c r="BK26" s="236" t="s">
        <v>56</v>
      </c>
      <c r="BL26" s="145"/>
      <c r="BM26" s="25" t="str">
        <f t="shared" si="10"/>
        <v/>
      </c>
    </row>
    <row r="27" spans="1:65" s="2" customFormat="1" ht="15" customHeight="1" x14ac:dyDescent="0.2">
      <c r="A27" s="4" t="s">
        <v>98</v>
      </c>
      <c r="B27" s="5" t="s">
        <v>74</v>
      </c>
      <c r="C27" s="6" t="s">
        <v>100</v>
      </c>
      <c r="D27" s="6">
        <v>44</v>
      </c>
      <c r="E27" s="40">
        <f t="shared" si="21"/>
        <v>0.22</v>
      </c>
      <c r="F27" s="40"/>
      <c r="G27" s="60" t="s">
        <v>98</v>
      </c>
      <c r="H27" s="5" t="s">
        <v>74</v>
      </c>
      <c r="I27" s="6" t="s">
        <v>100</v>
      </c>
      <c r="J27" s="60"/>
      <c r="K27" s="68" t="str">
        <f t="shared" si="13"/>
        <v/>
      </c>
      <c r="L27" s="68"/>
      <c r="M27" s="60" t="s">
        <v>98</v>
      </c>
      <c r="N27" s="5" t="s">
        <v>74</v>
      </c>
      <c r="O27" s="6" t="s">
        <v>100</v>
      </c>
      <c r="P27" s="60"/>
      <c r="Q27" s="68" t="str">
        <f t="shared" si="14"/>
        <v/>
      </c>
      <c r="R27" s="68"/>
      <c r="S27" s="60" t="s">
        <v>98</v>
      </c>
      <c r="T27" s="5" t="s">
        <v>74</v>
      </c>
      <c r="U27" s="6" t="s">
        <v>100</v>
      </c>
      <c r="V27" s="60">
        <v>78</v>
      </c>
      <c r="W27" s="68">
        <f t="shared" si="15"/>
        <v>0.60465116279069764</v>
      </c>
      <c r="X27" s="68"/>
      <c r="Y27" s="60" t="s">
        <v>98</v>
      </c>
      <c r="Z27" s="5" t="s">
        <v>74</v>
      </c>
      <c r="AA27" s="6" t="s">
        <v>100</v>
      </c>
      <c r="AB27" s="60">
        <v>82</v>
      </c>
      <c r="AC27" s="68">
        <f t="shared" si="16"/>
        <v>0.49397590361445781</v>
      </c>
      <c r="AD27" s="68"/>
      <c r="AE27" s="60" t="s">
        <v>98</v>
      </c>
      <c r="AF27" s="5" t="s">
        <v>74</v>
      </c>
      <c r="AG27" s="6" t="s">
        <v>100</v>
      </c>
      <c r="AH27" s="60">
        <v>12</v>
      </c>
      <c r="AI27" s="68">
        <f t="shared" si="17"/>
        <v>0.15789473684210525</v>
      </c>
      <c r="AJ27" s="14"/>
      <c r="AK27" s="155" t="s">
        <v>98</v>
      </c>
      <c r="AL27" s="148" t="s">
        <v>74</v>
      </c>
      <c r="AM27" s="149" t="s">
        <v>100</v>
      </c>
      <c r="AN27" s="155">
        <v>30</v>
      </c>
      <c r="AO27" s="159">
        <f t="shared" si="18"/>
        <v>0.27027027027027029</v>
      </c>
      <c r="AP27" s="14"/>
      <c r="AQ27" s="155" t="s">
        <v>98</v>
      </c>
      <c r="AR27" s="148" t="s">
        <v>74</v>
      </c>
      <c r="AS27" s="149" t="s">
        <v>100</v>
      </c>
      <c r="AT27" s="155">
        <v>46</v>
      </c>
      <c r="AU27" s="159">
        <f t="shared" si="19"/>
        <v>0.68656716417910446</v>
      </c>
      <c r="AW27" s="155" t="s">
        <v>98</v>
      </c>
      <c r="AX27" s="148" t="s">
        <v>74</v>
      </c>
      <c r="AY27" s="149" t="s">
        <v>100</v>
      </c>
      <c r="AZ27" s="155">
        <v>28</v>
      </c>
      <c r="BA27" s="159">
        <f t="shared" si="20"/>
        <v>0.35897435897435898</v>
      </c>
      <c r="BC27" s="155" t="s">
        <v>103</v>
      </c>
      <c r="BD27" s="235" t="s">
        <v>53</v>
      </c>
      <c r="BE27" s="236" t="s">
        <v>179</v>
      </c>
      <c r="BF27" s="145"/>
      <c r="BG27" s="25" t="str">
        <f t="shared" si="9"/>
        <v/>
      </c>
      <c r="BI27" s="155" t="s">
        <v>98</v>
      </c>
      <c r="BJ27" s="235" t="s">
        <v>53</v>
      </c>
      <c r="BK27" s="236" t="s">
        <v>179</v>
      </c>
      <c r="BL27" s="145"/>
      <c r="BM27" s="25" t="str">
        <f t="shared" si="10"/>
        <v/>
      </c>
    </row>
    <row r="28" spans="1:65" s="2" customFormat="1" ht="15" customHeight="1" x14ac:dyDescent="0.2">
      <c r="A28" s="4" t="s">
        <v>98</v>
      </c>
      <c r="B28" s="5" t="s">
        <v>89</v>
      </c>
      <c r="C28" s="6" t="s">
        <v>90</v>
      </c>
      <c r="D28" s="6">
        <v>3</v>
      </c>
      <c r="E28" s="40">
        <f t="shared" si="21"/>
        <v>1.4999999999999999E-2</v>
      </c>
      <c r="F28" s="40"/>
      <c r="G28" s="60" t="s">
        <v>98</v>
      </c>
      <c r="H28" s="5" t="s">
        <v>89</v>
      </c>
      <c r="I28" s="6" t="s">
        <v>90</v>
      </c>
      <c r="J28" s="60">
        <v>1</v>
      </c>
      <c r="K28" s="68">
        <f t="shared" si="13"/>
        <v>3.003003003003003E-3</v>
      </c>
      <c r="L28" s="68"/>
      <c r="M28" s="60" t="s">
        <v>98</v>
      </c>
      <c r="N28" s="5" t="s">
        <v>89</v>
      </c>
      <c r="O28" s="6" t="s">
        <v>90</v>
      </c>
      <c r="P28" s="60"/>
      <c r="Q28" s="68" t="str">
        <f t="shared" si="14"/>
        <v/>
      </c>
      <c r="R28" s="68"/>
      <c r="S28" s="60" t="s">
        <v>98</v>
      </c>
      <c r="T28" s="5" t="s">
        <v>89</v>
      </c>
      <c r="U28" s="6" t="s">
        <v>90</v>
      </c>
      <c r="V28" s="60"/>
      <c r="W28" s="68" t="str">
        <f t="shared" si="15"/>
        <v/>
      </c>
      <c r="X28" s="68"/>
      <c r="Y28" s="60" t="s">
        <v>98</v>
      </c>
      <c r="Z28" s="5" t="s">
        <v>89</v>
      </c>
      <c r="AA28" s="6" t="s">
        <v>90</v>
      </c>
      <c r="AB28" s="60">
        <v>3</v>
      </c>
      <c r="AC28" s="68">
        <f t="shared" si="16"/>
        <v>1.8072289156626505E-2</v>
      </c>
      <c r="AD28" s="68"/>
      <c r="AE28" s="60" t="s">
        <v>98</v>
      </c>
      <c r="AF28" s="5" t="s">
        <v>89</v>
      </c>
      <c r="AG28" s="6" t="s">
        <v>90</v>
      </c>
      <c r="AH28" s="60"/>
      <c r="AI28" s="68" t="str">
        <f t="shared" si="17"/>
        <v/>
      </c>
      <c r="AJ28" s="14"/>
      <c r="AK28" s="155" t="s">
        <v>98</v>
      </c>
      <c r="AL28" s="148" t="s">
        <v>89</v>
      </c>
      <c r="AM28" s="149" t="s">
        <v>90</v>
      </c>
      <c r="AN28" s="155"/>
      <c r="AO28" s="159" t="str">
        <f t="shared" si="18"/>
        <v/>
      </c>
      <c r="AP28" s="14"/>
      <c r="AQ28" s="155" t="s">
        <v>98</v>
      </c>
      <c r="AR28" s="148" t="s">
        <v>89</v>
      </c>
      <c r="AS28" s="149" t="s">
        <v>90</v>
      </c>
      <c r="AT28" s="155"/>
      <c r="AU28" s="159" t="str">
        <f t="shared" si="19"/>
        <v/>
      </c>
      <c r="AW28" s="155" t="s">
        <v>98</v>
      </c>
      <c r="AX28" s="148" t="s">
        <v>89</v>
      </c>
      <c r="AY28" s="149" t="s">
        <v>26</v>
      </c>
      <c r="AZ28" s="155">
        <v>1</v>
      </c>
      <c r="BA28" s="159">
        <f t="shared" si="20"/>
        <v>1.282051282051282E-2</v>
      </c>
      <c r="BC28" s="155" t="s">
        <v>103</v>
      </c>
      <c r="BD28" s="235" t="s">
        <v>74</v>
      </c>
      <c r="BE28" s="236" t="s">
        <v>66</v>
      </c>
      <c r="BF28" s="145"/>
      <c r="BG28" s="25" t="str">
        <f t="shared" si="9"/>
        <v/>
      </c>
      <c r="BI28" s="155" t="s">
        <v>98</v>
      </c>
      <c r="BJ28" s="235" t="s">
        <v>74</v>
      </c>
      <c r="BK28" s="236" t="s">
        <v>66</v>
      </c>
      <c r="BL28" s="145"/>
      <c r="BM28" s="25" t="str">
        <f t="shared" si="10"/>
        <v/>
      </c>
    </row>
    <row r="29" spans="1:65" s="2" customFormat="1" ht="15" customHeight="1" x14ac:dyDescent="0.2">
      <c r="A29" s="4" t="s">
        <v>98</v>
      </c>
      <c r="B29" s="5" t="s">
        <v>91</v>
      </c>
      <c r="C29" s="6" t="s">
        <v>81</v>
      </c>
      <c r="D29" s="6"/>
      <c r="E29" s="40" t="str">
        <f t="shared" si="21"/>
        <v/>
      </c>
      <c r="F29" s="40"/>
      <c r="G29" s="60" t="s">
        <v>98</v>
      </c>
      <c r="H29" s="5" t="s">
        <v>91</v>
      </c>
      <c r="I29" s="6" t="s">
        <v>81</v>
      </c>
      <c r="J29" s="60"/>
      <c r="K29" s="68" t="str">
        <f t="shared" si="13"/>
        <v/>
      </c>
      <c r="L29" s="68"/>
      <c r="M29" s="60" t="s">
        <v>98</v>
      </c>
      <c r="N29" s="5" t="s">
        <v>91</v>
      </c>
      <c r="O29" s="6" t="s">
        <v>81</v>
      </c>
      <c r="P29" s="60"/>
      <c r="Q29" s="68" t="str">
        <f t="shared" si="14"/>
        <v/>
      </c>
      <c r="R29" s="68"/>
      <c r="S29" s="60" t="s">
        <v>98</v>
      </c>
      <c r="T29" s="5" t="s">
        <v>91</v>
      </c>
      <c r="U29" s="6" t="s">
        <v>81</v>
      </c>
      <c r="V29" s="60"/>
      <c r="W29" s="68" t="str">
        <f t="shared" si="15"/>
        <v/>
      </c>
      <c r="X29" s="68"/>
      <c r="Y29" s="60" t="s">
        <v>98</v>
      </c>
      <c r="Z29" s="5" t="s">
        <v>91</v>
      </c>
      <c r="AA29" s="6" t="s">
        <v>81</v>
      </c>
      <c r="AB29" s="60"/>
      <c r="AC29" s="68" t="str">
        <f t="shared" si="16"/>
        <v/>
      </c>
      <c r="AD29" s="68"/>
      <c r="AE29" s="60" t="s">
        <v>98</v>
      </c>
      <c r="AF29" s="5" t="s">
        <v>91</v>
      </c>
      <c r="AG29" s="6" t="s">
        <v>81</v>
      </c>
      <c r="AH29" s="60"/>
      <c r="AI29" s="68" t="str">
        <f t="shared" si="17"/>
        <v/>
      </c>
      <c r="AJ29" s="14"/>
      <c r="AK29" s="155" t="s">
        <v>98</v>
      </c>
      <c r="AL29" s="148" t="s">
        <v>91</v>
      </c>
      <c r="AM29" s="149" t="s">
        <v>81</v>
      </c>
      <c r="AN29" s="155"/>
      <c r="AO29" s="159" t="str">
        <f t="shared" si="18"/>
        <v/>
      </c>
      <c r="AP29" s="14"/>
      <c r="AQ29" s="155" t="s">
        <v>98</v>
      </c>
      <c r="AR29" s="148" t="s">
        <v>91</v>
      </c>
      <c r="AS29" s="149" t="s">
        <v>81</v>
      </c>
      <c r="AT29" s="155"/>
      <c r="AU29" s="159" t="str">
        <f t="shared" si="19"/>
        <v/>
      </c>
      <c r="AW29" s="155" t="s">
        <v>98</v>
      </c>
      <c r="AX29" s="148" t="s">
        <v>91</v>
      </c>
      <c r="AY29" s="149" t="s">
        <v>81</v>
      </c>
      <c r="AZ29" s="155"/>
      <c r="BA29" s="159" t="str">
        <f t="shared" si="20"/>
        <v/>
      </c>
      <c r="BC29" s="155" t="s">
        <v>103</v>
      </c>
      <c r="BD29" s="235" t="s">
        <v>89</v>
      </c>
      <c r="BE29" s="236" t="s">
        <v>67</v>
      </c>
      <c r="BF29" s="145"/>
      <c r="BG29" s="25" t="str">
        <f t="shared" si="9"/>
        <v/>
      </c>
      <c r="BI29" s="155" t="s">
        <v>98</v>
      </c>
      <c r="BJ29" s="235" t="s">
        <v>89</v>
      </c>
      <c r="BK29" s="236" t="s">
        <v>67</v>
      </c>
      <c r="BL29" s="145"/>
      <c r="BM29" s="25" t="str">
        <f t="shared" si="10"/>
        <v/>
      </c>
    </row>
    <row r="30" spans="1:65" s="2" customFormat="1" ht="15" customHeight="1" x14ac:dyDescent="0.2">
      <c r="A30" s="4" t="s">
        <v>98</v>
      </c>
      <c r="B30" s="5" t="s">
        <v>92</v>
      </c>
      <c r="C30" s="6" t="s">
        <v>93</v>
      </c>
      <c r="D30" s="6">
        <v>8</v>
      </c>
      <c r="E30" s="40">
        <f t="shared" si="21"/>
        <v>0.04</v>
      </c>
      <c r="F30" s="40"/>
      <c r="G30" s="60" t="s">
        <v>98</v>
      </c>
      <c r="H30" s="5" t="s">
        <v>92</v>
      </c>
      <c r="I30" s="6" t="s">
        <v>93</v>
      </c>
      <c r="J30" s="60">
        <v>17</v>
      </c>
      <c r="K30" s="68">
        <f t="shared" si="13"/>
        <v>5.1051051051051052E-2</v>
      </c>
      <c r="L30" s="68"/>
      <c r="M30" s="60" t="s">
        <v>98</v>
      </c>
      <c r="N30" s="5" t="s">
        <v>92</v>
      </c>
      <c r="O30" s="6" t="s">
        <v>93</v>
      </c>
      <c r="P30" s="60"/>
      <c r="Q30" s="68" t="str">
        <f t="shared" si="14"/>
        <v/>
      </c>
      <c r="R30" s="68"/>
      <c r="S30" s="60" t="s">
        <v>98</v>
      </c>
      <c r="T30" s="5" t="s">
        <v>92</v>
      </c>
      <c r="U30" s="6" t="s">
        <v>93</v>
      </c>
      <c r="V30" s="60"/>
      <c r="W30" s="68" t="str">
        <f t="shared" si="15"/>
        <v/>
      </c>
      <c r="X30" s="68"/>
      <c r="Y30" s="60" t="s">
        <v>98</v>
      </c>
      <c r="Z30" s="5" t="s">
        <v>92</v>
      </c>
      <c r="AA30" s="6" t="s">
        <v>93</v>
      </c>
      <c r="AB30" s="60">
        <v>4</v>
      </c>
      <c r="AC30" s="68">
        <f t="shared" si="16"/>
        <v>2.4096385542168676E-2</v>
      </c>
      <c r="AD30" s="68"/>
      <c r="AE30" s="60" t="s">
        <v>98</v>
      </c>
      <c r="AF30" s="5" t="s">
        <v>92</v>
      </c>
      <c r="AG30" s="6" t="s">
        <v>93</v>
      </c>
      <c r="AH30" s="60">
        <v>12</v>
      </c>
      <c r="AI30" s="68">
        <f t="shared" si="17"/>
        <v>0.15789473684210525</v>
      </c>
      <c r="AJ30" s="14"/>
      <c r="AK30" s="155" t="s">
        <v>98</v>
      </c>
      <c r="AL30" s="148" t="s">
        <v>92</v>
      </c>
      <c r="AM30" s="149" t="s">
        <v>93</v>
      </c>
      <c r="AN30" s="155">
        <v>1</v>
      </c>
      <c r="AO30" s="159">
        <f t="shared" si="18"/>
        <v>9.0090090090090089E-3</v>
      </c>
      <c r="AP30" s="14"/>
      <c r="AQ30" s="155" t="s">
        <v>98</v>
      </c>
      <c r="AR30" s="148" t="s">
        <v>92</v>
      </c>
      <c r="AS30" s="149" t="s">
        <v>93</v>
      </c>
      <c r="AT30" s="155">
        <v>4</v>
      </c>
      <c r="AU30" s="159">
        <f t="shared" si="19"/>
        <v>5.9701492537313432E-2</v>
      </c>
      <c r="AW30" s="155" t="s">
        <v>98</v>
      </c>
      <c r="AX30" s="148" t="s">
        <v>92</v>
      </c>
      <c r="AY30" s="149" t="s">
        <v>93</v>
      </c>
      <c r="AZ30" s="155">
        <v>2</v>
      </c>
      <c r="BA30" s="159">
        <f t="shared" si="20"/>
        <v>2.564102564102564E-2</v>
      </c>
      <c r="BC30" s="155" t="s">
        <v>103</v>
      </c>
      <c r="BD30" s="235" t="s">
        <v>55</v>
      </c>
      <c r="BE30" s="236" t="s">
        <v>180</v>
      </c>
      <c r="BF30" s="145"/>
      <c r="BG30" s="25" t="str">
        <f t="shared" si="9"/>
        <v/>
      </c>
      <c r="BI30" s="155" t="s">
        <v>98</v>
      </c>
      <c r="BJ30" s="235" t="s">
        <v>55</v>
      </c>
      <c r="BK30" s="236" t="s">
        <v>180</v>
      </c>
      <c r="BL30" s="145"/>
      <c r="BM30" s="25" t="str">
        <f t="shared" si="10"/>
        <v/>
      </c>
    </row>
    <row r="31" spans="1:65" s="2" customFormat="1" ht="15" customHeight="1" x14ac:dyDescent="0.2">
      <c r="A31" s="4" t="s">
        <v>98</v>
      </c>
      <c r="B31" s="5" t="s">
        <v>95</v>
      </c>
      <c r="C31" s="6" t="s">
        <v>96</v>
      </c>
      <c r="D31" s="6">
        <v>52</v>
      </c>
      <c r="E31" s="57">
        <f t="shared" si="21"/>
        <v>0.26</v>
      </c>
      <c r="F31" s="57"/>
      <c r="G31" s="60" t="s">
        <v>98</v>
      </c>
      <c r="H31" s="5" t="s">
        <v>95</v>
      </c>
      <c r="I31" s="6" t="s">
        <v>96</v>
      </c>
      <c r="J31" s="60"/>
      <c r="K31" s="68" t="str">
        <f t="shared" si="13"/>
        <v/>
      </c>
      <c r="L31" s="68"/>
      <c r="M31" s="60" t="s">
        <v>98</v>
      </c>
      <c r="N31" s="5" t="s">
        <v>95</v>
      </c>
      <c r="O31" s="6" t="s">
        <v>96</v>
      </c>
      <c r="P31" s="60"/>
      <c r="Q31" s="68" t="str">
        <f t="shared" si="14"/>
        <v/>
      </c>
      <c r="R31" s="68"/>
      <c r="S31" s="60" t="s">
        <v>98</v>
      </c>
      <c r="T31" s="5" t="s">
        <v>95</v>
      </c>
      <c r="U31" s="6" t="s">
        <v>96</v>
      </c>
      <c r="V31" s="60"/>
      <c r="W31" s="68" t="str">
        <f t="shared" si="15"/>
        <v/>
      </c>
      <c r="X31" s="68"/>
      <c r="Y31" s="60" t="s">
        <v>98</v>
      </c>
      <c r="Z31" s="5" t="s">
        <v>95</v>
      </c>
      <c r="AA31" s="6" t="s">
        <v>96</v>
      </c>
      <c r="AB31" s="60">
        <v>1</v>
      </c>
      <c r="AC31" s="68">
        <f t="shared" si="16"/>
        <v>6.024096385542169E-3</v>
      </c>
      <c r="AD31" s="68"/>
      <c r="AE31" s="60" t="s">
        <v>98</v>
      </c>
      <c r="AF31" s="5" t="s">
        <v>95</v>
      </c>
      <c r="AG31" s="6" t="s">
        <v>96</v>
      </c>
      <c r="AH31" s="60"/>
      <c r="AI31" s="68" t="str">
        <f t="shared" si="17"/>
        <v/>
      </c>
      <c r="AJ31" s="16"/>
      <c r="AK31" s="155" t="s">
        <v>98</v>
      </c>
      <c r="AL31" s="148" t="s">
        <v>95</v>
      </c>
      <c r="AM31" s="149" t="s">
        <v>96</v>
      </c>
      <c r="AN31" s="155"/>
      <c r="AO31" s="159" t="str">
        <f t="shared" si="18"/>
        <v/>
      </c>
      <c r="AP31" s="16"/>
      <c r="AQ31" s="155" t="s">
        <v>98</v>
      </c>
      <c r="AR31" s="148" t="s">
        <v>95</v>
      </c>
      <c r="AS31" s="149" t="s">
        <v>96</v>
      </c>
      <c r="AT31" s="155"/>
      <c r="AU31" s="159" t="str">
        <f t="shared" si="19"/>
        <v/>
      </c>
      <c r="AW31" s="155" t="s">
        <v>98</v>
      </c>
      <c r="AX31" s="148" t="s">
        <v>95</v>
      </c>
      <c r="AY31" s="149" t="s">
        <v>96</v>
      </c>
      <c r="AZ31" s="155"/>
      <c r="BA31" s="159" t="str">
        <f t="shared" si="20"/>
        <v/>
      </c>
      <c r="BC31" s="157" t="s">
        <v>103</v>
      </c>
      <c r="BD31" s="235" t="s">
        <v>181</v>
      </c>
      <c r="BE31" s="236" t="s">
        <v>162</v>
      </c>
      <c r="BF31" s="145"/>
      <c r="BG31" s="25" t="str">
        <f t="shared" si="9"/>
        <v/>
      </c>
      <c r="BI31" s="155" t="s">
        <v>98</v>
      </c>
      <c r="BJ31" s="235" t="s">
        <v>181</v>
      </c>
      <c r="BK31" s="236" t="s">
        <v>162</v>
      </c>
      <c r="BL31" s="145"/>
      <c r="BM31" s="25" t="str">
        <f t="shared" si="10"/>
        <v/>
      </c>
    </row>
    <row r="32" spans="1:65" s="2" customFormat="1" ht="15" customHeight="1" x14ac:dyDescent="0.2">
      <c r="A32" s="4" t="s">
        <v>98</v>
      </c>
      <c r="B32" s="5" t="s">
        <v>99</v>
      </c>
      <c r="C32" s="6" t="s">
        <v>84</v>
      </c>
      <c r="D32" s="6">
        <v>28</v>
      </c>
      <c r="E32" s="57">
        <f t="shared" si="21"/>
        <v>0.14000000000000001</v>
      </c>
      <c r="F32" s="57"/>
      <c r="G32" s="60" t="s">
        <v>98</v>
      </c>
      <c r="H32" s="5" t="s">
        <v>99</v>
      </c>
      <c r="I32" s="6" t="s">
        <v>84</v>
      </c>
      <c r="J32" s="60">
        <v>187</v>
      </c>
      <c r="K32" s="68">
        <f t="shared" si="13"/>
        <v>0.56156156156156156</v>
      </c>
      <c r="L32" s="68"/>
      <c r="M32" s="60" t="s">
        <v>98</v>
      </c>
      <c r="N32" s="5" t="s">
        <v>99</v>
      </c>
      <c r="O32" s="151" t="s">
        <v>84</v>
      </c>
      <c r="P32" s="60">
        <v>73</v>
      </c>
      <c r="Q32" s="68">
        <f t="shared" si="14"/>
        <v>0.37435897435897436</v>
      </c>
      <c r="R32" s="68"/>
      <c r="S32" s="60" t="s">
        <v>98</v>
      </c>
      <c r="T32" s="5" t="s">
        <v>99</v>
      </c>
      <c r="U32" s="6" t="s">
        <v>84</v>
      </c>
      <c r="V32" s="60">
        <v>43</v>
      </c>
      <c r="W32" s="68">
        <f t="shared" si="15"/>
        <v>0.33333333333333331</v>
      </c>
      <c r="X32" s="68"/>
      <c r="Y32" s="60" t="s">
        <v>98</v>
      </c>
      <c r="Z32" s="5" t="s">
        <v>99</v>
      </c>
      <c r="AA32" s="6" t="s">
        <v>84</v>
      </c>
      <c r="AB32" s="60">
        <v>3</v>
      </c>
      <c r="AC32" s="68">
        <f t="shared" si="16"/>
        <v>1.8072289156626505E-2</v>
      </c>
      <c r="AD32" s="68"/>
      <c r="AE32" s="60" t="s">
        <v>98</v>
      </c>
      <c r="AF32" s="5" t="s">
        <v>99</v>
      </c>
      <c r="AG32" s="6" t="s">
        <v>84</v>
      </c>
      <c r="AH32" s="60">
        <v>41</v>
      </c>
      <c r="AI32" s="68">
        <f t="shared" si="17"/>
        <v>0.53947368421052633</v>
      </c>
      <c r="AJ32" s="16"/>
      <c r="AK32" s="155" t="s">
        <v>98</v>
      </c>
      <c r="AL32" s="148" t="s">
        <v>99</v>
      </c>
      <c r="AM32" s="149" t="s">
        <v>84</v>
      </c>
      <c r="AN32" s="155">
        <v>23</v>
      </c>
      <c r="AO32" s="159">
        <f t="shared" si="18"/>
        <v>0.2072072072072072</v>
      </c>
      <c r="AP32" s="16"/>
      <c r="AQ32" s="155" t="s">
        <v>98</v>
      </c>
      <c r="AR32" s="148" t="s">
        <v>99</v>
      </c>
      <c r="AS32" s="149" t="s">
        <v>84</v>
      </c>
      <c r="AT32" s="155">
        <v>4</v>
      </c>
      <c r="AU32" s="159">
        <f t="shared" si="19"/>
        <v>5.9701492537313432E-2</v>
      </c>
      <c r="AW32" s="155" t="s">
        <v>98</v>
      </c>
      <c r="AX32" s="148" t="s">
        <v>99</v>
      </c>
      <c r="AY32" s="149" t="s">
        <v>84</v>
      </c>
      <c r="AZ32" s="155">
        <v>6</v>
      </c>
      <c r="BA32" s="159">
        <f t="shared" si="20"/>
        <v>7.6923076923076927E-2</v>
      </c>
      <c r="BC32" s="155" t="s">
        <v>103</v>
      </c>
      <c r="BD32" s="235" t="s">
        <v>182</v>
      </c>
      <c r="BE32" s="236" t="s">
        <v>60</v>
      </c>
      <c r="BF32" s="145"/>
      <c r="BG32" s="25" t="str">
        <f t="shared" si="9"/>
        <v/>
      </c>
      <c r="BI32" s="155" t="s">
        <v>103</v>
      </c>
      <c r="BJ32" s="235" t="s">
        <v>182</v>
      </c>
      <c r="BK32" s="236" t="s">
        <v>60</v>
      </c>
      <c r="BL32" s="145"/>
      <c r="BM32" s="25" t="str">
        <f t="shared" si="10"/>
        <v/>
      </c>
    </row>
    <row r="33" spans="1:65" s="2" customFormat="1" ht="15" customHeight="1" x14ac:dyDescent="0.2">
      <c r="A33" s="4" t="s">
        <v>98</v>
      </c>
      <c r="B33" s="5" t="s">
        <v>101</v>
      </c>
      <c r="C33" s="6" t="s">
        <v>102</v>
      </c>
      <c r="D33" s="6">
        <v>1</v>
      </c>
      <c r="E33" s="57">
        <f t="shared" si="21"/>
        <v>5.0000000000000001E-3</v>
      </c>
      <c r="F33" s="57"/>
      <c r="G33" s="60" t="s">
        <v>98</v>
      </c>
      <c r="H33" s="5" t="s">
        <v>101</v>
      </c>
      <c r="I33" s="6" t="s">
        <v>102</v>
      </c>
      <c r="J33" s="60">
        <v>11</v>
      </c>
      <c r="K33" s="68">
        <f t="shared" si="13"/>
        <v>3.3033033033033031E-2</v>
      </c>
      <c r="L33" s="68"/>
      <c r="M33" s="60" t="s">
        <v>98</v>
      </c>
      <c r="N33" s="5" t="s">
        <v>101</v>
      </c>
      <c r="O33" s="6" t="s">
        <v>102</v>
      </c>
      <c r="P33" s="60"/>
      <c r="Q33" s="68" t="str">
        <f t="shared" si="14"/>
        <v/>
      </c>
      <c r="R33" s="68"/>
      <c r="S33" s="60" t="s">
        <v>98</v>
      </c>
      <c r="T33" s="5" t="s">
        <v>101</v>
      </c>
      <c r="U33" s="6" t="s">
        <v>102</v>
      </c>
      <c r="V33" s="60"/>
      <c r="W33" s="68" t="str">
        <f t="shared" si="15"/>
        <v/>
      </c>
      <c r="X33" s="68"/>
      <c r="Y33" s="60" t="s">
        <v>98</v>
      </c>
      <c r="Z33" s="5" t="s">
        <v>101</v>
      </c>
      <c r="AA33" s="6" t="s">
        <v>102</v>
      </c>
      <c r="AB33" s="60">
        <v>2</v>
      </c>
      <c r="AC33" s="68">
        <f t="shared" si="16"/>
        <v>1.2048192771084338E-2</v>
      </c>
      <c r="AD33" s="68"/>
      <c r="AE33" s="60" t="s">
        <v>98</v>
      </c>
      <c r="AF33" s="5" t="s">
        <v>101</v>
      </c>
      <c r="AG33" s="6" t="s">
        <v>102</v>
      </c>
      <c r="AH33" s="60"/>
      <c r="AI33" s="68" t="str">
        <f t="shared" si="17"/>
        <v/>
      </c>
      <c r="AJ33" s="16"/>
      <c r="AK33" s="155" t="s">
        <v>98</v>
      </c>
      <c r="AL33" s="148" t="s">
        <v>101</v>
      </c>
      <c r="AM33" s="149" t="s">
        <v>102</v>
      </c>
      <c r="AN33" s="155"/>
      <c r="AO33" s="159" t="str">
        <f t="shared" si="18"/>
        <v/>
      </c>
      <c r="AP33" s="16"/>
      <c r="AQ33" s="155" t="s">
        <v>98</v>
      </c>
      <c r="AR33" s="148" t="s">
        <v>101</v>
      </c>
      <c r="AS33" s="149" t="s">
        <v>102</v>
      </c>
      <c r="AT33" s="155"/>
      <c r="AU33" s="159" t="str">
        <f t="shared" si="19"/>
        <v/>
      </c>
      <c r="AW33" s="155" t="s">
        <v>98</v>
      </c>
      <c r="AX33" s="148" t="s">
        <v>101</v>
      </c>
      <c r="AY33" s="149" t="s">
        <v>102</v>
      </c>
      <c r="AZ33" s="155"/>
      <c r="BA33" s="159" t="str">
        <f t="shared" si="20"/>
        <v/>
      </c>
      <c r="BC33" s="155" t="s">
        <v>103</v>
      </c>
      <c r="BD33" s="237" t="s">
        <v>74</v>
      </c>
      <c r="BE33" s="236" t="s">
        <v>129</v>
      </c>
      <c r="BF33" s="145"/>
      <c r="BG33" s="25" t="str">
        <f t="shared" si="9"/>
        <v/>
      </c>
      <c r="BI33" s="155" t="s">
        <v>98</v>
      </c>
      <c r="BJ33" s="237" t="s">
        <v>74</v>
      </c>
      <c r="BK33" s="236" t="s">
        <v>129</v>
      </c>
      <c r="BL33" s="145"/>
      <c r="BM33" s="25" t="str">
        <f t="shared" si="10"/>
        <v/>
      </c>
    </row>
    <row r="34" spans="1:65" s="2" customFormat="1" ht="15" customHeight="1" x14ac:dyDescent="0.2">
      <c r="A34" s="4" t="s">
        <v>98</v>
      </c>
      <c r="B34" s="5" t="s">
        <v>75</v>
      </c>
      <c r="C34" s="6" t="s">
        <v>78</v>
      </c>
      <c r="D34" s="6">
        <v>1</v>
      </c>
      <c r="E34" s="57">
        <f t="shared" si="21"/>
        <v>5.0000000000000001E-3</v>
      </c>
      <c r="F34" s="57"/>
      <c r="G34" s="60" t="s">
        <v>98</v>
      </c>
      <c r="H34" s="5" t="s">
        <v>75</v>
      </c>
      <c r="I34" s="6" t="s">
        <v>78</v>
      </c>
      <c r="J34" s="60"/>
      <c r="K34" s="68" t="str">
        <f t="shared" si="13"/>
        <v/>
      </c>
      <c r="L34" s="68"/>
      <c r="M34" s="60" t="s">
        <v>98</v>
      </c>
      <c r="N34" s="5" t="s">
        <v>75</v>
      </c>
      <c r="O34" s="6" t="s">
        <v>78</v>
      </c>
      <c r="P34" s="60">
        <v>8</v>
      </c>
      <c r="Q34" s="68">
        <f t="shared" si="14"/>
        <v>4.1025641025641026E-2</v>
      </c>
      <c r="R34" s="68"/>
      <c r="S34" s="60" t="s">
        <v>98</v>
      </c>
      <c r="T34" s="5" t="s">
        <v>75</v>
      </c>
      <c r="U34" s="6" t="s">
        <v>78</v>
      </c>
      <c r="V34" s="60"/>
      <c r="W34" s="68" t="str">
        <f t="shared" si="15"/>
        <v/>
      </c>
      <c r="X34" s="68"/>
      <c r="Y34" s="60" t="s">
        <v>98</v>
      </c>
      <c r="Z34" s="5" t="s">
        <v>75</v>
      </c>
      <c r="AA34" s="6" t="s">
        <v>78</v>
      </c>
      <c r="AB34" s="60"/>
      <c r="AC34" s="68" t="str">
        <f t="shared" si="16"/>
        <v/>
      </c>
      <c r="AD34" s="68"/>
      <c r="AE34" s="60" t="s">
        <v>98</v>
      </c>
      <c r="AF34" s="5" t="s">
        <v>75</v>
      </c>
      <c r="AG34" s="6" t="s">
        <v>78</v>
      </c>
      <c r="AH34" s="60">
        <v>2</v>
      </c>
      <c r="AI34" s="68">
        <f t="shared" si="17"/>
        <v>2.6315789473684209E-2</v>
      </c>
      <c r="AJ34" s="16"/>
      <c r="AK34" s="155" t="s">
        <v>98</v>
      </c>
      <c r="AL34" s="148" t="s">
        <v>75</v>
      </c>
      <c r="AM34" s="149" t="s">
        <v>78</v>
      </c>
      <c r="AN34" s="155">
        <v>48</v>
      </c>
      <c r="AO34" s="159">
        <f t="shared" si="18"/>
        <v>0.43243243243243246</v>
      </c>
      <c r="AP34" s="16"/>
      <c r="AQ34" s="155" t="s">
        <v>98</v>
      </c>
      <c r="AR34" s="148" t="s">
        <v>75</v>
      </c>
      <c r="AS34" s="149" t="s">
        <v>78</v>
      </c>
      <c r="AT34" s="155">
        <v>8</v>
      </c>
      <c r="AU34" s="159">
        <f t="shared" si="19"/>
        <v>0.11940298507462686</v>
      </c>
      <c r="AW34" s="155" t="s">
        <v>98</v>
      </c>
      <c r="AX34" s="148" t="s">
        <v>75</v>
      </c>
      <c r="AY34" s="149" t="s">
        <v>78</v>
      </c>
      <c r="AZ34" s="155">
        <v>10</v>
      </c>
      <c r="BA34" s="159">
        <f t="shared" si="20"/>
        <v>0.12820512820512819</v>
      </c>
      <c r="BC34" s="155" t="s">
        <v>103</v>
      </c>
      <c r="BD34" s="235" t="s">
        <v>109</v>
      </c>
      <c r="BE34" s="236" t="s">
        <v>123</v>
      </c>
      <c r="BF34" s="145"/>
      <c r="BG34" s="25" t="str">
        <f t="shared" si="9"/>
        <v/>
      </c>
      <c r="BI34" s="155" t="s">
        <v>98</v>
      </c>
      <c r="BJ34" s="235" t="s">
        <v>109</v>
      </c>
      <c r="BK34" s="236" t="s">
        <v>123</v>
      </c>
      <c r="BL34" s="145"/>
      <c r="BM34" s="25" t="str">
        <f t="shared" si="10"/>
        <v/>
      </c>
    </row>
    <row r="35" spans="1:65" s="2" customFormat="1" ht="15" customHeight="1" x14ac:dyDescent="0.2">
      <c r="A35" t="s">
        <v>98</v>
      </c>
      <c r="B35" s="5" t="s">
        <v>74</v>
      </c>
      <c r="C35" s="6" t="s">
        <v>129</v>
      </c>
      <c r="D35" s="41"/>
      <c r="E35" s="53" t="str">
        <f t="shared" si="21"/>
        <v/>
      </c>
      <c r="F35" s="57"/>
      <c r="G35" s="60" t="s">
        <v>98</v>
      </c>
      <c r="H35" s="5" t="s">
        <v>74</v>
      </c>
      <c r="I35" s="6" t="s">
        <v>129</v>
      </c>
      <c r="J35" s="60">
        <v>95</v>
      </c>
      <c r="K35" s="68">
        <f t="shared" si="13"/>
        <v>0.28528528528528529</v>
      </c>
      <c r="L35" s="68"/>
      <c r="M35" s="60" t="s">
        <v>98</v>
      </c>
      <c r="N35" s="5" t="s">
        <v>74</v>
      </c>
      <c r="O35" s="151" t="s">
        <v>129</v>
      </c>
      <c r="P35" s="60">
        <v>107</v>
      </c>
      <c r="Q35" s="68">
        <f t="shared" si="14"/>
        <v>0.54871794871794877</v>
      </c>
      <c r="R35" s="68"/>
      <c r="S35" s="60" t="s">
        <v>98</v>
      </c>
      <c r="T35" s="5" t="s">
        <v>74</v>
      </c>
      <c r="U35" s="6" t="s">
        <v>129</v>
      </c>
      <c r="V35" s="60"/>
      <c r="W35" s="68" t="str">
        <f t="shared" si="15"/>
        <v/>
      </c>
      <c r="X35" s="68"/>
      <c r="Y35" s="60" t="s">
        <v>98</v>
      </c>
      <c r="Z35" s="5" t="s">
        <v>74</v>
      </c>
      <c r="AA35" s="6" t="s">
        <v>129</v>
      </c>
      <c r="AB35" s="60"/>
      <c r="AC35" s="68" t="str">
        <f t="shared" si="16"/>
        <v/>
      </c>
      <c r="AD35" s="68"/>
      <c r="AE35" s="60" t="s">
        <v>98</v>
      </c>
      <c r="AF35" s="5" t="s">
        <v>74</v>
      </c>
      <c r="AG35" s="6" t="s">
        <v>129</v>
      </c>
      <c r="AH35" s="60"/>
      <c r="AI35" s="68" t="str">
        <f t="shared" si="17"/>
        <v/>
      </c>
      <c r="AJ35" s="16"/>
      <c r="AK35" s="155" t="s">
        <v>98</v>
      </c>
      <c r="AL35" s="148" t="s">
        <v>74</v>
      </c>
      <c r="AM35" s="149" t="s">
        <v>129</v>
      </c>
      <c r="AN35" s="155"/>
      <c r="AO35" s="159" t="str">
        <f t="shared" si="18"/>
        <v/>
      </c>
      <c r="AP35" s="16"/>
      <c r="AQ35" s="155" t="s">
        <v>98</v>
      </c>
      <c r="AR35" s="148" t="s">
        <v>74</v>
      </c>
      <c r="AS35" s="149" t="s">
        <v>129</v>
      </c>
      <c r="AT35" s="155"/>
      <c r="AU35" s="159" t="str">
        <f t="shared" si="19"/>
        <v/>
      </c>
      <c r="AW35" s="155" t="s">
        <v>98</v>
      </c>
      <c r="AX35" s="148" t="s">
        <v>74</v>
      </c>
      <c r="AY35" s="149" t="s">
        <v>129</v>
      </c>
      <c r="AZ35" s="155"/>
      <c r="BA35" s="159" t="str">
        <f t="shared" si="20"/>
        <v/>
      </c>
      <c r="BC35" s="155" t="s">
        <v>103</v>
      </c>
      <c r="BD35" s="235" t="s">
        <v>77</v>
      </c>
      <c r="BE35" s="236" t="s">
        <v>124</v>
      </c>
      <c r="BF35" s="145"/>
      <c r="BG35" s="25" t="str">
        <f t="shared" si="9"/>
        <v/>
      </c>
      <c r="BI35" s="155" t="s">
        <v>98</v>
      </c>
      <c r="BJ35" s="235" t="s">
        <v>77</v>
      </c>
      <c r="BK35" s="236" t="s">
        <v>124</v>
      </c>
      <c r="BL35" s="145"/>
      <c r="BM35" s="25" t="str">
        <f t="shared" si="10"/>
        <v/>
      </c>
    </row>
    <row r="36" spans="1:65" s="2" customFormat="1" ht="15" customHeight="1" x14ac:dyDescent="0.2">
      <c r="A36" t="s">
        <v>98</v>
      </c>
      <c r="B36" s="5" t="s">
        <v>74</v>
      </c>
      <c r="C36" s="6" t="s">
        <v>130</v>
      </c>
      <c r="D36" s="41"/>
      <c r="E36" s="53" t="str">
        <f t="shared" si="21"/>
        <v/>
      </c>
      <c r="F36" s="50"/>
      <c r="G36" s="60" t="s">
        <v>98</v>
      </c>
      <c r="H36" s="5" t="s">
        <v>74</v>
      </c>
      <c r="I36" s="6" t="s">
        <v>130</v>
      </c>
      <c r="J36" s="60">
        <v>2</v>
      </c>
      <c r="K36" s="68">
        <f t="shared" si="13"/>
        <v>6.006006006006006E-3</v>
      </c>
      <c r="L36" s="68"/>
      <c r="M36" s="60" t="s">
        <v>103</v>
      </c>
      <c r="N36" s="5" t="s">
        <v>59</v>
      </c>
      <c r="O36" s="6" t="s">
        <v>60</v>
      </c>
      <c r="P36" s="60">
        <v>6</v>
      </c>
      <c r="Q36" s="68">
        <f t="shared" si="14"/>
        <v>3.0769230769230771E-2</v>
      </c>
      <c r="R36" s="68"/>
      <c r="S36" s="60" t="s">
        <v>103</v>
      </c>
      <c r="T36" s="5" t="s">
        <v>59</v>
      </c>
      <c r="U36" s="6" t="s">
        <v>60</v>
      </c>
      <c r="V36" s="60"/>
      <c r="W36" s="68" t="str">
        <f t="shared" si="15"/>
        <v/>
      </c>
      <c r="X36" s="68"/>
      <c r="Y36" s="60" t="s">
        <v>103</v>
      </c>
      <c r="Z36" s="5" t="s">
        <v>59</v>
      </c>
      <c r="AA36" s="6" t="s">
        <v>60</v>
      </c>
      <c r="AB36" s="60"/>
      <c r="AC36" s="68" t="str">
        <f t="shared" si="16"/>
        <v/>
      </c>
      <c r="AD36" s="68"/>
      <c r="AE36" s="60" t="s">
        <v>103</v>
      </c>
      <c r="AF36" s="5" t="s">
        <v>59</v>
      </c>
      <c r="AG36" s="6" t="s">
        <v>60</v>
      </c>
      <c r="AH36" s="60"/>
      <c r="AI36" s="68" t="str">
        <f t="shared" si="17"/>
        <v/>
      </c>
      <c r="AJ36" s="13"/>
      <c r="AK36" s="155" t="s">
        <v>103</v>
      </c>
      <c r="AL36" s="148" t="s">
        <v>59</v>
      </c>
      <c r="AM36" s="149" t="s">
        <v>60</v>
      </c>
      <c r="AN36" s="155"/>
      <c r="AO36" s="159" t="str">
        <f t="shared" si="18"/>
        <v/>
      </c>
      <c r="AP36" s="13"/>
      <c r="AQ36" s="155" t="s">
        <v>103</v>
      </c>
      <c r="AR36" s="148" t="s">
        <v>59</v>
      </c>
      <c r="AS36" s="149" t="s">
        <v>60</v>
      </c>
      <c r="AT36" s="155"/>
      <c r="AU36" s="159" t="str">
        <f t="shared" si="19"/>
        <v/>
      </c>
      <c r="AW36" s="155" t="s">
        <v>103</v>
      </c>
      <c r="AX36" s="148" t="s">
        <v>59</v>
      </c>
      <c r="AY36" s="149" t="s">
        <v>60</v>
      </c>
      <c r="AZ36" s="155"/>
      <c r="BA36" s="159" t="str">
        <f t="shared" si="20"/>
        <v/>
      </c>
      <c r="BC36" s="155" t="s">
        <v>103</v>
      </c>
      <c r="BD36" s="235" t="s">
        <v>77</v>
      </c>
      <c r="BE36" s="236" t="s">
        <v>5</v>
      </c>
      <c r="BF36" s="145"/>
      <c r="BG36" s="25" t="str">
        <f t="shared" si="9"/>
        <v/>
      </c>
      <c r="BI36" s="155" t="s">
        <v>98</v>
      </c>
      <c r="BJ36" s="235" t="s">
        <v>77</v>
      </c>
      <c r="BK36" s="236" t="s">
        <v>5</v>
      </c>
      <c r="BL36" s="145"/>
      <c r="BM36" s="25" t="str">
        <f t="shared" si="10"/>
        <v/>
      </c>
    </row>
    <row r="37" spans="1:65" s="2" customFormat="1" ht="15" customHeight="1" thickBot="1" x14ac:dyDescent="0.25">
      <c r="A37" s="9" t="s">
        <v>98</v>
      </c>
      <c r="B37" s="10" t="s">
        <v>77</v>
      </c>
      <c r="C37" s="11" t="s">
        <v>82</v>
      </c>
      <c r="D37" s="11">
        <v>6</v>
      </c>
      <c r="E37" s="43">
        <f t="shared" si="21"/>
        <v>0.03</v>
      </c>
      <c r="F37" s="53"/>
      <c r="G37" s="28" t="s">
        <v>98</v>
      </c>
      <c r="H37" s="10" t="s">
        <v>77</v>
      </c>
      <c r="I37" s="11" t="s">
        <v>82</v>
      </c>
      <c r="J37" s="28"/>
      <c r="K37" s="69" t="str">
        <f t="shared" si="13"/>
        <v/>
      </c>
      <c r="L37" s="85"/>
      <c r="M37" s="60" t="s">
        <v>98</v>
      </c>
      <c r="N37" s="5" t="s">
        <v>74</v>
      </c>
      <c r="O37" s="6" t="s">
        <v>130</v>
      </c>
      <c r="P37" s="60">
        <v>1</v>
      </c>
      <c r="Q37" s="68">
        <f t="shared" si="14"/>
        <v>5.1282051282051282E-3</v>
      </c>
      <c r="R37" s="85"/>
      <c r="S37" s="60" t="s">
        <v>98</v>
      </c>
      <c r="T37" s="5" t="s">
        <v>74</v>
      </c>
      <c r="U37" s="6" t="s">
        <v>130</v>
      </c>
      <c r="V37" s="60"/>
      <c r="W37" s="68" t="str">
        <f t="shared" si="15"/>
        <v/>
      </c>
      <c r="X37" s="68"/>
      <c r="Y37" s="60" t="s">
        <v>98</v>
      </c>
      <c r="Z37" s="5" t="s">
        <v>74</v>
      </c>
      <c r="AA37" s="6" t="s">
        <v>130</v>
      </c>
      <c r="AB37" s="60"/>
      <c r="AC37" s="68" t="str">
        <f t="shared" si="16"/>
        <v/>
      </c>
      <c r="AD37" s="68"/>
      <c r="AE37" s="60" t="s">
        <v>98</v>
      </c>
      <c r="AF37" s="5" t="s">
        <v>74</v>
      </c>
      <c r="AG37" s="6" t="s">
        <v>130</v>
      </c>
      <c r="AH37" s="60"/>
      <c r="AI37" s="68" t="str">
        <f t="shared" si="17"/>
        <v/>
      </c>
      <c r="AJ37" s="3"/>
      <c r="AK37" s="155" t="s">
        <v>98</v>
      </c>
      <c r="AL37" s="148" t="s">
        <v>74</v>
      </c>
      <c r="AM37" s="149" t="s">
        <v>130</v>
      </c>
      <c r="AN37" s="155"/>
      <c r="AO37" s="159" t="str">
        <f t="shared" si="18"/>
        <v/>
      </c>
      <c r="AP37" s="3"/>
      <c r="AQ37" s="155" t="s">
        <v>98</v>
      </c>
      <c r="AR37" s="148" t="s">
        <v>74</v>
      </c>
      <c r="AS37" s="149" t="s">
        <v>130</v>
      </c>
      <c r="AT37" s="155"/>
      <c r="AU37" s="159" t="str">
        <f t="shared" si="19"/>
        <v/>
      </c>
      <c r="AW37" s="155" t="s">
        <v>98</v>
      </c>
      <c r="AX37" s="148" t="s">
        <v>74</v>
      </c>
      <c r="AY37" s="149" t="s">
        <v>130</v>
      </c>
      <c r="AZ37" s="155"/>
      <c r="BA37" s="159" t="str">
        <f t="shared" si="20"/>
        <v/>
      </c>
      <c r="BC37" s="155" t="s">
        <v>103</v>
      </c>
      <c r="BD37" s="235" t="s">
        <v>74</v>
      </c>
      <c r="BE37" s="236" t="s">
        <v>44</v>
      </c>
      <c r="BF37" s="145"/>
      <c r="BG37" s="25" t="str">
        <f t="shared" si="9"/>
        <v/>
      </c>
      <c r="BI37" s="155" t="s">
        <v>98</v>
      </c>
      <c r="BJ37" s="235" t="s">
        <v>74</v>
      </c>
      <c r="BK37" s="236" t="s">
        <v>44</v>
      </c>
      <c r="BL37" s="145"/>
      <c r="BM37" s="25" t="str">
        <f t="shared" si="10"/>
        <v/>
      </c>
    </row>
    <row r="38" spans="1:65" s="2" customFormat="1" ht="15" customHeight="1" thickBot="1" x14ac:dyDescent="0.25">
      <c r="A38" s="51" t="s">
        <v>122</v>
      </c>
      <c r="B38" s="67">
        <v>2.42</v>
      </c>
      <c r="C38" s="37" t="s">
        <v>83</v>
      </c>
      <c r="D38" s="65">
        <f>SUM(D24:D37)</f>
        <v>200</v>
      </c>
      <c r="E38" s="50">
        <f>SUM(E24:E37)</f>
        <v>1</v>
      </c>
      <c r="F38" s="53"/>
      <c r="G38" s="51" t="s">
        <v>122</v>
      </c>
      <c r="H38" s="67">
        <v>2.2999999999999998</v>
      </c>
      <c r="I38" s="37" t="s">
        <v>83</v>
      </c>
      <c r="J38" s="51">
        <f>SUM(J24:J37)</f>
        <v>333</v>
      </c>
      <c r="K38" s="50">
        <f>SUM(K24:K37)</f>
        <v>1</v>
      </c>
      <c r="L38" s="50"/>
      <c r="M38" s="28" t="s">
        <v>98</v>
      </c>
      <c r="N38" s="10" t="s">
        <v>77</v>
      </c>
      <c r="O38" s="11" t="s">
        <v>82</v>
      </c>
      <c r="P38" s="28"/>
      <c r="Q38" s="69" t="str">
        <f t="shared" si="14"/>
        <v/>
      </c>
      <c r="R38" s="50"/>
      <c r="S38" s="28" t="s">
        <v>98</v>
      </c>
      <c r="T38" s="10" t="s">
        <v>77</v>
      </c>
      <c r="U38" s="11" t="s">
        <v>82</v>
      </c>
      <c r="V38" s="28"/>
      <c r="W38" s="69" t="str">
        <f t="shared" si="15"/>
        <v/>
      </c>
      <c r="X38" s="85"/>
      <c r="Y38" s="28" t="s">
        <v>98</v>
      </c>
      <c r="Z38" s="10" t="s">
        <v>77</v>
      </c>
      <c r="AA38" s="11" t="s">
        <v>82</v>
      </c>
      <c r="AB38" s="28"/>
      <c r="AC38" s="69" t="str">
        <f t="shared" si="16"/>
        <v/>
      </c>
      <c r="AD38" s="85"/>
      <c r="AE38" s="28" t="s">
        <v>98</v>
      </c>
      <c r="AF38" s="10" t="s">
        <v>77</v>
      </c>
      <c r="AG38" s="11" t="s">
        <v>82</v>
      </c>
      <c r="AH38" s="28">
        <v>3</v>
      </c>
      <c r="AI38" s="69">
        <f t="shared" si="17"/>
        <v>3.9473684210526314E-2</v>
      </c>
      <c r="AJ38" s="3"/>
      <c r="AK38" s="154" t="s">
        <v>98</v>
      </c>
      <c r="AL38" s="10" t="s">
        <v>77</v>
      </c>
      <c r="AM38" s="150" t="s">
        <v>82</v>
      </c>
      <c r="AN38" s="154">
        <v>8</v>
      </c>
      <c r="AO38" s="160">
        <f t="shared" si="18"/>
        <v>7.2072072072072071E-2</v>
      </c>
      <c r="AP38" s="3"/>
      <c r="AQ38" s="154" t="s">
        <v>98</v>
      </c>
      <c r="AR38" s="10" t="s">
        <v>77</v>
      </c>
      <c r="AS38" s="150" t="s">
        <v>82</v>
      </c>
      <c r="AT38" s="154">
        <v>1</v>
      </c>
      <c r="AU38" s="160">
        <f t="shared" si="19"/>
        <v>1.4925373134328358E-2</v>
      </c>
      <c r="AW38" s="154" t="s">
        <v>98</v>
      </c>
      <c r="AX38" s="10" t="s">
        <v>77</v>
      </c>
      <c r="AY38" s="150" t="s">
        <v>82</v>
      </c>
      <c r="AZ38" s="154"/>
      <c r="BA38" s="160" t="str">
        <f t="shared" si="20"/>
        <v/>
      </c>
      <c r="BC38" s="155" t="s">
        <v>103</v>
      </c>
      <c r="BD38" s="155" t="s">
        <v>120</v>
      </c>
      <c r="BE38" s="236" t="s">
        <v>185</v>
      </c>
      <c r="BF38" s="145"/>
      <c r="BG38" s="25" t="str">
        <f t="shared" si="9"/>
        <v/>
      </c>
      <c r="BI38" s="155" t="s">
        <v>98</v>
      </c>
      <c r="BJ38" s="155" t="s">
        <v>120</v>
      </c>
      <c r="BK38" s="236" t="s">
        <v>185</v>
      </c>
      <c r="BL38" s="145"/>
      <c r="BM38" s="25" t="str">
        <f t="shared" si="10"/>
        <v/>
      </c>
    </row>
    <row r="39" spans="1:65" s="2" customFormat="1" ht="15" customHeight="1" x14ac:dyDescent="0.2">
      <c r="E39" s="3"/>
      <c r="F39" s="3"/>
      <c r="M39" s="51" t="s">
        <v>122</v>
      </c>
      <c r="N39" s="67">
        <v>2.3333333333333335</v>
      </c>
      <c r="O39" s="37" t="s">
        <v>83</v>
      </c>
      <c r="P39" s="51">
        <f>SUM(P24:P38)</f>
        <v>195</v>
      </c>
      <c r="Q39" s="50">
        <f>SUM(Q24:Q38)</f>
        <v>1.0000000000000002</v>
      </c>
      <c r="S39" s="51" t="s">
        <v>122</v>
      </c>
      <c r="T39" s="67">
        <v>1.67</v>
      </c>
      <c r="U39" s="37" t="s">
        <v>83</v>
      </c>
      <c r="V39" s="51">
        <f>SUM(V24:V38)</f>
        <v>129</v>
      </c>
      <c r="W39" s="50">
        <f>SUM(W24:W38)</f>
        <v>1</v>
      </c>
      <c r="X39" s="50"/>
      <c r="Y39" s="51" t="s">
        <v>122</v>
      </c>
      <c r="Z39" s="67">
        <v>2.4</v>
      </c>
      <c r="AA39" s="37" t="s">
        <v>83</v>
      </c>
      <c r="AB39" s="51">
        <f>SUM(AB24:AB38)</f>
        <v>166</v>
      </c>
      <c r="AC39" s="50">
        <f>SUM(AC24:AC38)</f>
        <v>1</v>
      </c>
      <c r="AD39" s="50"/>
      <c r="AE39" s="51" t="s">
        <v>122</v>
      </c>
      <c r="AF39" s="67">
        <v>2.33</v>
      </c>
      <c r="AG39" s="37" t="s">
        <v>83</v>
      </c>
      <c r="AH39" s="51">
        <f>SUM(AH24:AH38)</f>
        <v>76</v>
      </c>
      <c r="AI39" s="50">
        <f>SUM(AI24:AI38)</f>
        <v>1</v>
      </c>
      <c r="AJ39" s="3"/>
      <c r="AK39" s="51" t="s">
        <v>122</v>
      </c>
      <c r="AL39" s="67">
        <v>2.33</v>
      </c>
      <c r="AM39" s="37" t="s">
        <v>83</v>
      </c>
      <c r="AN39" s="51">
        <f>SUM(AN24:AN38)</f>
        <v>111</v>
      </c>
      <c r="AO39" s="50">
        <f>SUM(AO24:AO38)</f>
        <v>1</v>
      </c>
      <c r="AP39" s="3"/>
      <c r="AQ39" s="51" t="s">
        <v>122</v>
      </c>
      <c r="AR39" s="67">
        <v>2.33</v>
      </c>
      <c r="AS39" s="37" t="s">
        <v>83</v>
      </c>
      <c r="AT39" s="51">
        <f>SUM(AT24:AT38)</f>
        <v>67</v>
      </c>
      <c r="AU39" s="50">
        <f>SUM(AU24:AU38)</f>
        <v>0.99999999999999989</v>
      </c>
      <c r="AW39" s="51" t="s">
        <v>122</v>
      </c>
      <c r="AX39" s="67">
        <v>2.11</v>
      </c>
      <c r="AY39" s="37" t="s">
        <v>83</v>
      </c>
      <c r="AZ39" s="51">
        <f>SUM(AZ24:AZ38)</f>
        <v>78</v>
      </c>
      <c r="BA39" s="50">
        <f>SUM(BA24:BA38)</f>
        <v>1</v>
      </c>
      <c r="BC39" s="155" t="s">
        <v>103</v>
      </c>
      <c r="BD39" s="155" t="s">
        <v>189</v>
      </c>
      <c r="BE39" s="236" t="s">
        <v>188</v>
      </c>
      <c r="BF39" s="145"/>
      <c r="BG39" s="25" t="str">
        <f t="shared" si="9"/>
        <v/>
      </c>
      <c r="BI39" s="155" t="s">
        <v>98</v>
      </c>
      <c r="BJ39" s="155" t="s">
        <v>189</v>
      </c>
      <c r="BK39" s="236" t="s">
        <v>188</v>
      </c>
      <c r="BL39" s="145"/>
      <c r="BM39" s="25" t="str">
        <f t="shared" si="10"/>
        <v/>
      </c>
    </row>
    <row r="40" spans="1:65" s="2" customFormat="1" ht="15" customHeight="1" thickBot="1" x14ac:dyDescent="0.25">
      <c r="E40" s="3"/>
      <c r="F40" s="3"/>
      <c r="G40"/>
      <c r="H40"/>
      <c r="I40"/>
      <c r="J40"/>
      <c r="K40"/>
      <c r="L40"/>
      <c r="R40"/>
      <c r="S40" s="124" t="s">
        <v>22</v>
      </c>
      <c r="AJ40" s="3"/>
      <c r="AK40" s="3"/>
      <c r="AL40" s="3"/>
      <c r="AM40" s="3"/>
      <c r="AN40" s="3"/>
      <c r="AO40" s="3"/>
      <c r="AP40" s="3"/>
      <c r="AQ40" s="3"/>
      <c r="BC40" s="155" t="s">
        <v>103</v>
      </c>
      <c r="BD40" s="154" t="s">
        <v>187</v>
      </c>
      <c r="BE40" s="150" t="s">
        <v>186</v>
      </c>
      <c r="BF40" s="145"/>
      <c r="BG40" s="25" t="str">
        <f t="shared" si="9"/>
        <v/>
      </c>
      <c r="BI40" s="155" t="s">
        <v>98</v>
      </c>
      <c r="BJ40" s="154" t="s">
        <v>187</v>
      </c>
      <c r="BK40" s="150" t="s">
        <v>186</v>
      </c>
      <c r="BL40" s="145"/>
      <c r="BM40" s="25" t="str">
        <f t="shared" si="10"/>
        <v/>
      </c>
    </row>
    <row r="41" spans="1:65" s="2" customFormat="1" ht="15" customHeight="1" x14ac:dyDescent="0.2">
      <c r="E41" s="3"/>
      <c r="F41" s="3"/>
      <c r="G41" s="3"/>
      <c r="H41" s="3"/>
      <c r="I41" s="3"/>
      <c r="J41" s="3"/>
      <c r="K41" s="3"/>
      <c r="L41" s="3"/>
      <c r="M41"/>
      <c r="N41"/>
      <c r="O41"/>
      <c r="P41"/>
      <c r="Q41"/>
      <c r="R41" s="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 s="3"/>
      <c r="AK41" s="3"/>
      <c r="AL41" s="3"/>
      <c r="AM41" s="3"/>
      <c r="AN41" s="3"/>
      <c r="AO41" s="3"/>
      <c r="AP41" s="3"/>
      <c r="AQ41" s="3"/>
      <c r="BC41" s="155"/>
      <c r="BD41" s="145"/>
      <c r="BE41" s="236" t="s">
        <v>183</v>
      </c>
      <c r="BF41" s="145">
        <f>SUM(BF6:BF40)</f>
        <v>100</v>
      </c>
      <c r="BG41" s="145"/>
      <c r="BI41" s="155"/>
      <c r="BJ41" s="145"/>
      <c r="BK41" s="236" t="s">
        <v>183</v>
      </c>
      <c r="BL41" s="145">
        <f>SUM(BL6:BL40)</f>
        <v>100</v>
      </c>
      <c r="BM41" s="145"/>
    </row>
    <row r="42" spans="1:65" s="2" customFormat="1" ht="15" customHeight="1" x14ac:dyDescent="0.2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BC42" s="155"/>
      <c r="BI42" s="155"/>
    </row>
    <row r="43" spans="1:65" s="2" customFormat="1" ht="15" customHeight="1" x14ac:dyDescent="0.2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BC43" s="155"/>
      <c r="BI43" s="155"/>
    </row>
    <row r="44" spans="1:65" s="2" customFormat="1" ht="15" customHeight="1" x14ac:dyDescent="0.2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BC44" s="157"/>
      <c r="BI44" s="155"/>
    </row>
    <row r="45" spans="1:65" s="2" customFormat="1" ht="15" customHeight="1" x14ac:dyDescent="0.2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BI45" s="155"/>
    </row>
    <row r="46" spans="1:65" s="2" customFormat="1" ht="15" customHeight="1" x14ac:dyDescent="0.2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BI46" s="155"/>
    </row>
    <row r="47" spans="1:65" s="2" customFormat="1" ht="15" customHeight="1" x14ac:dyDescent="0.2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BI47" s="155"/>
    </row>
    <row r="48" spans="1:65" s="2" customFormat="1" ht="15" customHeight="1" x14ac:dyDescent="0.2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s="2" customFormat="1" ht="15" customHeight="1" x14ac:dyDescent="0.2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s="2" customFormat="1" ht="15" customHeight="1" x14ac:dyDescent="0.2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s="2" customFormat="1" ht="15" customHeight="1" x14ac:dyDescent="0.2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s="2" customFormat="1" ht="15" customHeight="1" x14ac:dyDescent="0.2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s="2" customFormat="1" ht="15" customHeight="1" x14ac:dyDescent="0.2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s="2" customFormat="1" ht="15" customHeight="1" x14ac:dyDescent="0.2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s="2" customFormat="1" ht="15" customHeight="1" x14ac:dyDescent="0.2">
      <c r="A55"/>
      <c r="B55"/>
      <c r="C55"/>
      <c r="D55"/>
      <c r="E55" s="12"/>
      <c r="F55" s="12"/>
      <c r="G55" s="12"/>
      <c r="H55" s="12"/>
      <c r="I55" s="12"/>
      <c r="J55" s="12"/>
      <c r="K55" s="12"/>
      <c r="L55" s="12"/>
      <c r="M55" s="3"/>
      <c r="N55" s="3"/>
      <c r="O55" s="3"/>
      <c r="P55" s="3"/>
      <c r="Q55" s="3"/>
      <c r="R55" s="12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12"/>
      <c r="AK55" s="169"/>
      <c r="AL55" s="169"/>
      <c r="AM55" s="169"/>
      <c r="AN55" s="169"/>
      <c r="AO55" s="169"/>
      <c r="AP55" s="169"/>
      <c r="AQ55" s="169"/>
    </row>
    <row r="56" spans="1:43" s="2" customFormat="1" ht="15" customHeight="1" x14ac:dyDescent="0.2">
      <c r="A56"/>
      <c r="B56"/>
      <c r="C56"/>
      <c r="D56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69"/>
      <c r="AL56" s="169"/>
      <c r="AM56" s="169"/>
      <c r="AN56" s="169"/>
      <c r="AO56" s="169"/>
      <c r="AP56" s="169"/>
      <c r="AQ56" s="169"/>
    </row>
    <row r="57" spans="1:43" ht="15" customHeight="1" x14ac:dyDescent="0.2"/>
    <row r="58" spans="1:43" ht="15" customHeight="1" x14ac:dyDescent="0.2"/>
    <row r="59" spans="1:43" ht="15" customHeight="1" x14ac:dyDescent="0.2"/>
    <row r="60" spans="1:43" ht="15" customHeight="1" x14ac:dyDescent="0.2"/>
    <row r="80" spans="7:7" x14ac:dyDescent="0.2">
      <c r="G80" s="12" t="s">
        <v>254</v>
      </c>
    </row>
  </sheetData>
  <mergeCells count="6">
    <mergeCell ref="AK4:AO4"/>
    <mergeCell ref="AK22:AO22"/>
    <mergeCell ref="AQ4:AU4"/>
    <mergeCell ref="AQ22:AU22"/>
    <mergeCell ref="AW4:BA4"/>
    <mergeCell ref="AW22:BA22"/>
  </mergeCells>
  <phoneticPr fontId="0" type="noConversion"/>
  <printOptions horizontalCentered="1"/>
  <pageMargins left="0.5" right="0.5" top="1" bottom="1" header="0.5" footer="0.5"/>
  <pageSetup scale="73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9"/>
  <sheetViews>
    <sheetView topLeftCell="BH1" workbookViewId="0">
      <selection activeCell="BO2" sqref="BO2:BP2"/>
    </sheetView>
  </sheetViews>
  <sheetFormatPr defaultColWidth="8.7109375" defaultRowHeight="12.75" x14ac:dyDescent="0.2"/>
  <cols>
    <col min="1" max="1" width="14.42578125" customWidth="1"/>
    <col min="2" max="2" width="14.28515625" customWidth="1"/>
    <col min="3" max="3" width="15.140625" customWidth="1"/>
    <col min="5" max="5" width="9.42578125" style="12" bestFit="1" customWidth="1"/>
    <col min="6" max="6" width="5.7109375" customWidth="1"/>
    <col min="7" max="7" width="15.28515625" customWidth="1"/>
    <col min="8" max="8" width="14.28515625" customWidth="1"/>
    <col min="9" max="9" width="13.7109375" customWidth="1"/>
    <col min="12" max="12" width="6" customWidth="1"/>
    <col min="13" max="13" width="15.28515625" customWidth="1"/>
    <col min="14" max="14" width="18.28515625" customWidth="1"/>
    <col min="15" max="15" width="16" customWidth="1"/>
    <col min="19" max="19" width="15.28515625" customWidth="1"/>
    <col min="20" max="20" width="18.28515625" customWidth="1"/>
    <col min="21" max="21" width="16" customWidth="1"/>
    <col min="24" max="24" width="9.140625" style="78" customWidth="1"/>
    <col min="25" max="25" width="15.28515625" customWidth="1"/>
    <col min="26" max="26" width="18.28515625" customWidth="1"/>
    <col min="27" max="27" width="16" customWidth="1"/>
    <col min="31" max="31" width="12.7109375" bestFit="1" customWidth="1"/>
    <col min="32" max="32" width="13.42578125" bestFit="1" customWidth="1"/>
    <col min="33" max="33" width="14.42578125" bestFit="1" customWidth="1"/>
    <col min="37" max="37" width="12.7109375" bestFit="1" customWidth="1"/>
    <col min="38" max="38" width="13.42578125" bestFit="1" customWidth="1"/>
    <col min="39" max="39" width="14.42578125" bestFit="1" customWidth="1"/>
    <col min="43" max="43" width="13" customWidth="1"/>
    <col min="44" max="44" width="13.7109375" customWidth="1"/>
    <col min="45" max="45" width="16.7109375" customWidth="1"/>
    <col min="47" max="47" width="9.7109375" customWidth="1"/>
    <col min="49" max="49" width="13" customWidth="1"/>
    <col min="50" max="50" width="13.7109375" customWidth="1"/>
    <col min="51" max="51" width="17.140625" customWidth="1"/>
    <col min="53" max="53" width="9.7109375" customWidth="1"/>
    <col min="55" max="55" width="13" customWidth="1"/>
    <col min="56" max="56" width="13.7109375" customWidth="1"/>
    <col min="57" max="57" width="17.140625" customWidth="1"/>
    <col min="58" max="58" width="8.7109375" customWidth="1"/>
    <col min="59" max="59" width="9.7109375" customWidth="1"/>
    <col min="61" max="61" width="11.42578125" customWidth="1"/>
    <col min="62" max="62" width="13.7109375" customWidth="1"/>
    <col min="63" max="63" width="18.7109375" customWidth="1"/>
    <col min="67" max="67" width="11.28515625" customWidth="1"/>
    <col min="68" max="68" width="12.140625" customWidth="1"/>
    <col min="69" max="69" width="18.28515625" customWidth="1"/>
  </cols>
  <sheetData>
    <row r="1" spans="1:71" s="2" customFormat="1" ht="15" customHeight="1" x14ac:dyDescent="0.2">
      <c r="A1" s="18" t="s">
        <v>85</v>
      </c>
      <c r="B1" s="20">
        <v>2004</v>
      </c>
      <c r="C1" s="3"/>
      <c r="D1" s="3"/>
      <c r="E1" s="3"/>
      <c r="G1" s="18" t="s">
        <v>85</v>
      </c>
      <c r="H1" s="34">
        <v>2005</v>
      </c>
      <c r="I1" s="35"/>
      <c r="J1" s="3"/>
      <c r="K1" s="3"/>
      <c r="M1" s="18" t="s">
        <v>85</v>
      </c>
      <c r="N1" s="34">
        <v>2005</v>
      </c>
      <c r="O1" s="35"/>
      <c r="P1" s="3"/>
      <c r="Q1" s="3"/>
      <c r="S1" s="18" t="s">
        <v>85</v>
      </c>
      <c r="T1" s="34">
        <v>2006</v>
      </c>
      <c r="U1" s="35"/>
      <c r="V1" s="3"/>
      <c r="W1" s="3"/>
      <c r="X1" s="83"/>
      <c r="Y1" s="18" t="s">
        <v>85</v>
      </c>
      <c r="Z1" s="34">
        <v>2006</v>
      </c>
      <c r="AA1" s="35"/>
      <c r="AB1" s="3"/>
      <c r="AC1" s="3"/>
      <c r="AD1" s="3"/>
      <c r="AE1" s="18" t="s">
        <v>85</v>
      </c>
      <c r="AF1" s="34">
        <v>2007</v>
      </c>
      <c r="AG1" s="3"/>
      <c r="AH1" s="138"/>
      <c r="AI1" s="3"/>
      <c r="AJ1" s="3"/>
      <c r="AK1" s="18" t="s">
        <v>85</v>
      </c>
      <c r="AL1" s="34">
        <v>2008</v>
      </c>
      <c r="AM1" s="3"/>
      <c r="AN1" s="3"/>
      <c r="AO1" s="3"/>
      <c r="AP1"/>
      <c r="AQ1" s="199" t="s">
        <v>85</v>
      </c>
      <c r="AR1" s="180">
        <v>2010</v>
      </c>
      <c r="AW1" s="199" t="s">
        <v>85</v>
      </c>
      <c r="AX1" s="180">
        <v>2011</v>
      </c>
      <c r="BC1" s="199" t="s">
        <v>85</v>
      </c>
      <c r="BD1" s="180">
        <v>2012</v>
      </c>
      <c r="BE1" s="218" t="s">
        <v>257</v>
      </c>
    </row>
    <row r="2" spans="1:71" s="2" customFormat="1" ht="11.25" customHeight="1" x14ac:dyDescent="0.2">
      <c r="A2" s="1"/>
      <c r="C2" s="3"/>
      <c r="D2" s="3"/>
      <c r="E2" s="3"/>
      <c r="G2" s="1"/>
      <c r="I2" s="3"/>
      <c r="J2" s="3"/>
      <c r="K2" s="3"/>
      <c r="M2" s="1"/>
      <c r="O2" s="3"/>
      <c r="P2" s="3"/>
      <c r="Q2" s="3"/>
      <c r="S2" s="1"/>
      <c r="U2" s="3"/>
      <c r="V2" s="3"/>
      <c r="W2" s="3"/>
      <c r="X2" s="83"/>
      <c r="Y2" s="1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168"/>
      <c r="AR2" s="167"/>
      <c r="AS2" s="145"/>
      <c r="AT2" s="145"/>
      <c r="AU2" s="145"/>
      <c r="AW2" s="168"/>
      <c r="AX2" s="167"/>
      <c r="AY2" s="145"/>
      <c r="AZ2" s="145"/>
      <c r="BA2" s="145"/>
      <c r="BC2" s="168"/>
      <c r="BD2" s="167"/>
      <c r="BE2" s="145"/>
      <c r="BF2" s="145"/>
      <c r="BG2" s="145"/>
      <c r="BI2" s="153">
        <v>2014</v>
      </c>
      <c r="BJ2" s="218" t="s">
        <v>301</v>
      </c>
      <c r="BK2" s="86"/>
      <c r="BO2" s="153">
        <v>2014</v>
      </c>
      <c r="BP2" s="218" t="s">
        <v>301</v>
      </c>
    </row>
    <row r="3" spans="1:71" s="2" customFormat="1" ht="11.25" customHeight="1" x14ac:dyDescent="0.2">
      <c r="A3" s="1"/>
      <c r="C3" s="3"/>
      <c r="D3" s="3"/>
      <c r="E3" s="3"/>
      <c r="G3" s="1"/>
      <c r="I3" s="3"/>
      <c r="J3" s="3"/>
      <c r="K3" s="3"/>
      <c r="M3" s="1"/>
      <c r="O3" s="3"/>
      <c r="P3" s="3"/>
      <c r="Q3" s="3"/>
      <c r="S3" s="1"/>
      <c r="U3" s="3"/>
      <c r="V3" s="3"/>
      <c r="W3" s="3"/>
      <c r="X3" s="83"/>
      <c r="Y3" s="1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75"/>
      <c r="AR3" s="145"/>
      <c r="AS3" s="145"/>
      <c r="AT3" s="145"/>
      <c r="AU3" s="145"/>
      <c r="AW3" s="175"/>
      <c r="AX3" s="145"/>
      <c r="AY3" s="145"/>
      <c r="AZ3" s="145"/>
      <c r="BA3" s="145"/>
      <c r="BC3" s="175"/>
      <c r="BD3" s="145"/>
      <c r="BE3" s="145"/>
      <c r="BF3" s="145"/>
      <c r="BG3" s="145"/>
    </row>
    <row r="4" spans="1:71" s="2" customFormat="1" ht="13.5" thickBot="1" x14ac:dyDescent="0.25">
      <c r="A4" s="1" t="s">
        <v>39</v>
      </c>
      <c r="C4" s="3"/>
      <c r="D4" s="3"/>
      <c r="E4" s="3"/>
      <c r="G4" s="1" t="s">
        <v>153</v>
      </c>
      <c r="I4" s="3"/>
      <c r="J4" s="3"/>
      <c r="K4" s="3"/>
      <c r="M4" s="1" t="s">
        <v>155</v>
      </c>
      <c r="O4" s="3"/>
      <c r="P4" s="3"/>
      <c r="Q4" s="3"/>
      <c r="S4" s="1" t="s">
        <v>48</v>
      </c>
      <c r="U4" s="3"/>
      <c r="V4" s="3"/>
      <c r="W4" s="3"/>
      <c r="X4" s="83"/>
      <c r="Y4" s="1" t="s">
        <v>46</v>
      </c>
      <c r="AA4" s="3"/>
      <c r="AB4" s="3"/>
      <c r="AC4" s="3"/>
      <c r="AD4" s="3"/>
      <c r="AE4" s="1" t="s">
        <v>9</v>
      </c>
      <c r="AG4" s="3"/>
      <c r="AH4" s="3"/>
      <c r="AI4" s="3"/>
      <c r="AJ4" s="3"/>
      <c r="AK4" s="1" t="s">
        <v>164</v>
      </c>
      <c r="AM4" s="3"/>
      <c r="AN4" s="3"/>
      <c r="AO4" s="3"/>
      <c r="AP4" s="3"/>
      <c r="AQ4" s="146" t="s">
        <v>215</v>
      </c>
      <c r="AR4" s="145"/>
      <c r="AS4" s="145"/>
      <c r="AT4" s="145"/>
      <c r="AU4" s="145"/>
      <c r="AW4" s="146" t="s">
        <v>217</v>
      </c>
      <c r="AX4" s="145"/>
      <c r="AY4" s="145"/>
      <c r="AZ4" s="145"/>
      <c r="BA4" s="145"/>
      <c r="BC4" s="146" t="s">
        <v>266</v>
      </c>
      <c r="BD4" s="145"/>
      <c r="BE4" s="145"/>
      <c r="BF4" s="145"/>
      <c r="BG4" s="145"/>
      <c r="BI4" s="21" t="s">
        <v>288</v>
      </c>
      <c r="BJ4" s="145"/>
      <c r="BK4" s="145"/>
      <c r="BL4" s="145"/>
      <c r="BM4" s="145"/>
      <c r="BO4" s="21" t="s">
        <v>290</v>
      </c>
      <c r="BP4" s="145"/>
      <c r="BQ4" s="145"/>
      <c r="BR4" s="145"/>
      <c r="BS4" s="145"/>
    </row>
    <row r="5" spans="1:71" s="2" customFormat="1" ht="30" customHeight="1" thickBot="1" x14ac:dyDescent="0.25">
      <c r="A5" s="7" t="s">
        <v>69</v>
      </c>
      <c r="B5" s="7" t="s">
        <v>70</v>
      </c>
      <c r="C5" s="7" t="s">
        <v>71</v>
      </c>
      <c r="D5" s="7" t="s">
        <v>72</v>
      </c>
      <c r="E5" s="8" t="s">
        <v>73</v>
      </c>
      <c r="G5" s="7" t="s">
        <v>69</v>
      </c>
      <c r="H5" s="7" t="s">
        <v>70</v>
      </c>
      <c r="I5" s="7" t="s">
        <v>71</v>
      </c>
      <c r="J5" s="7" t="s">
        <v>72</v>
      </c>
      <c r="K5" s="8" t="s">
        <v>73</v>
      </c>
      <c r="M5" s="7" t="s">
        <v>69</v>
      </c>
      <c r="N5" s="7" t="s">
        <v>70</v>
      </c>
      <c r="O5" s="7" t="s">
        <v>71</v>
      </c>
      <c r="P5" s="7" t="s">
        <v>72</v>
      </c>
      <c r="Q5" s="8" t="s">
        <v>73</v>
      </c>
      <c r="S5" s="7" t="s">
        <v>69</v>
      </c>
      <c r="T5" s="7" t="s">
        <v>70</v>
      </c>
      <c r="U5" s="7" t="s">
        <v>71</v>
      </c>
      <c r="V5" s="7" t="s">
        <v>72</v>
      </c>
      <c r="W5" s="8" t="s">
        <v>73</v>
      </c>
      <c r="X5" s="17"/>
      <c r="Y5" s="7" t="s">
        <v>69</v>
      </c>
      <c r="Z5" s="7" t="s">
        <v>70</v>
      </c>
      <c r="AA5" s="7" t="s">
        <v>71</v>
      </c>
      <c r="AB5" s="7" t="s">
        <v>72</v>
      </c>
      <c r="AC5" s="8" t="s">
        <v>73</v>
      </c>
      <c r="AD5" s="17"/>
      <c r="AE5" s="7" t="s">
        <v>69</v>
      </c>
      <c r="AF5" s="7" t="s">
        <v>70</v>
      </c>
      <c r="AG5" s="7" t="s">
        <v>71</v>
      </c>
      <c r="AH5" s="7" t="s">
        <v>72</v>
      </c>
      <c r="AI5" s="8" t="s">
        <v>73</v>
      </c>
      <c r="AJ5" s="17"/>
      <c r="AK5" s="7" t="s">
        <v>69</v>
      </c>
      <c r="AL5" s="7" t="s">
        <v>70</v>
      </c>
      <c r="AM5" s="7" t="s">
        <v>71</v>
      </c>
      <c r="AN5" s="7" t="s">
        <v>72</v>
      </c>
      <c r="AO5" s="8" t="s">
        <v>73</v>
      </c>
      <c r="AP5" s="3"/>
      <c r="AQ5" s="183" t="s">
        <v>69</v>
      </c>
      <c r="AR5" s="158" t="s">
        <v>70</v>
      </c>
      <c r="AS5" s="158" t="s">
        <v>71</v>
      </c>
      <c r="AT5" s="158" t="s">
        <v>72</v>
      </c>
      <c r="AU5" s="158" t="s">
        <v>73</v>
      </c>
      <c r="AW5" s="183" t="s">
        <v>69</v>
      </c>
      <c r="AX5" s="158" t="s">
        <v>70</v>
      </c>
      <c r="AY5" s="158" t="s">
        <v>71</v>
      </c>
      <c r="AZ5" s="158" t="s">
        <v>72</v>
      </c>
      <c r="BA5" s="158" t="s">
        <v>73</v>
      </c>
      <c r="BC5" s="183" t="s">
        <v>69</v>
      </c>
      <c r="BD5" s="158" t="s">
        <v>70</v>
      </c>
      <c r="BE5" s="158" t="s">
        <v>71</v>
      </c>
      <c r="BF5" s="158" t="s">
        <v>72</v>
      </c>
      <c r="BG5" s="158" t="s">
        <v>73</v>
      </c>
      <c r="BI5" s="158" t="s">
        <v>69</v>
      </c>
      <c r="BJ5" s="158" t="s">
        <v>70</v>
      </c>
      <c r="BK5" s="158" t="s">
        <v>71</v>
      </c>
      <c r="BL5" s="158" t="s">
        <v>72</v>
      </c>
      <c r="BM5" s="158" t="s">
        <v>73</v>
      </c>
      <c r="BO5" s="245" t="s">
        <v>69</v>
      </c>
      <c r="BP5" s="158" t="s">
        <v>70</v>
      </c>
      <c r="BQ5" s="158" t="s">
        <v>71</v>
      </c>
      <c r="BR5" s="158" t="s">
        <v>72</v>
      </c>
      <c r="BS5" s="158" t="s">
        <v>73</v>
      </c>
    </row>
    <row r="6" spans="1:71" s="2" customFormat="1" ht="15" customHeight="1" x14ac:dyDescent="0.2">
      <c r="A6" s="4" t="s">
        <v>86</v>
      </c>
      <c r="B6" s="5" t="s">
        <v>74</v>
      </c>
      <c r="C6" s="6" t="s">
        <v>79</v>
      </c>
      <c r="D6" s="6">
        <v>20</v>
      </c>
      <c r="E6" s="40">
        <f t="shared" ref="E6:E12" si="0">IF(D6="","",D6/D$13)</f>
        <v>0.44444444444444442</v>
      </c>
      <c r="F6" s="41"/>
      <c r="G6" s="4" t="s">
        <v>86</v>
      </c>
      <c r="H6" s="5" t="s">
        <v>74</v>
      </c>
      <c r="I6" s="6" t="s">
        <v>79</v>
      </c>
      <c r="J6" s="6"/>
      <c r="K6" s="40" t="str">
        <f>IF(J6="","",J6/J$18)</f>
        <v/>
      </c>
      <c r="L6" s="41"/>
      <c r="M6" s="4" t="s">
        <v>86</v>
      </c>
      <c r="N6" s="5" t="s">
        <v>74</v>
      </c>
      <c r="O6" s="6" t="s">
        <v>79</v>
      </c>
      <c r="P6" s="6"/>
      <c r="Q6" s="40" t="str">
        <f t="shared" ref="Q6:Q20" si="1">IF(P6="","",P6/P$21)</f>
        <v/>
      </c>
      <c r="S6" s="4" t="s">
        <v>86</v>
      </c>
      <c r="T6" s="5" t="s">
        <v>74</v>
      </c>
      <c r="U6" s="6" t="s">
        <v>79</v>
      </c>
      <c r="V6" s="6"/>
      <c r="W6" s="40" t="str">
        <f t="shared" ref="W6:W20" si="2">IF(V6="","",V6/V$21)</f>
        <v/>
      </c>
      <c r="X6" s="57"/>
      <c r="Y6" s="4" t="s">
        <v>86</v>
      </c>
      <c r="Z6" s="5" t="s">
        <v>74</v>
      </c>
      <c r="AA6" s="6" t="s">
        <v>79</v>
      </c>
      <c r="AB6" s="6"/>
      <c r="AC6" s="40" t="str">
        <f t="shared" ref="AC6:AC21" si="3">IF(AB6="","",AB6/AB$22)</f>
        <v/>
      </c>
      <c r="AD6" s="40"/>
      <c r="AE6" s="4" t="s">
        <v>86</v>
      </c>
      <c r="AF6" s="5" t="s">
        <v>74</v>
      </c>
      <c r="AG6" s="6" t="s">
        <v>8</v>
      </c>
      <c r="AH6" s="6">
        <v>30</v>
      </c>
      <c r="AI6" s="40">
        <f t="shared" ref="AI6:AI21" si="4">IF(AH6="","",AH6/AH$22)</f>
        <v>0.47619047619047616</v>
      </c>
      <c r="AJ6" s="40"/>
      <c r="AK6" s="4" t="s">
        <v>86</v>
      </c>
      <c r="AL6" s="5" t="s">
        <v>74</v>
      </c>
      <c r="AM6" s="6" t="s">
        <v>8</v>
      </c>
      <c r="AN6" s="6"/>
      <c r="AO6" s="40" t="str">
        <f t="shared" ref="AO6:AO24" si="5">IF(AN6="","",AN6/AN$25)</f>
        <v/>
      </c>
      <c r="AP6" s="17"/>
      <c r="AQ6" s="185" t="s">
        <v>148</v>
      </c>
      <c r="AR6" s="148" t="s">
        <v>74</v>
      </c>
      <c r="AS6" s="149" t="s">
        <v>79</v>
      </c>
      <c r="AT6" s="161"/>
      <c r="AU6" s="159" t="str">
        <f>IF(AT6="","",AT6/AT$24)</f>
        <v/>
      </c>
      <c r="AW6" s="185" t="s">
        <v>148</v>
      </c>
      <c r="AX6" s="148" t="s">
        <v>74</v>
      </c>
      <c r="AY6" s="149" t="s">
        <v>79</v>
      </c>
      <c r="AZ6" s="161"/>
      <c r="BA6" s="159" t="str">
        <f>IF(AZ6="","",AZ6/AZ$24)</f>
        <v/>
      </c>
      <c r="BC6" s="185" t="s">
        <v>148</v>
      </c>
      <c r="BD6" s="148" t="s">
        <v>74</v>
      </c>
      <c r="BE6" s="149" t="s">
        <v>79</v>
      </c>
      <c r="BF6" s="161"/>
      <c r="BG6" s="159" t="str">
        <f>IF(BF6="","",BF6/BF$24)</f>
        <v/>
      </c>
      <c r="BI6" s="194" t="s">
        <v>150</v>
      </c>
      <c r="BJ6" s="148" t="s">
        <v>74</v>
      </c>
      <c r="BK6" s="149" t="s">
        <v>8</v>
      </c>
      <c r="BL6" s="145">
        <v>3</v>
      </c>
      <c r="BM6" s="156">
        <f t="shared" ref="BM6:BM23" si="6">IF(BL6="","",BL6/BL$41)</f>
        <v>0.12</v>
      </c>
      <c r="BO6" s="194" t="s">
        <v>150</v>
      </c>
      <c r="BP6" s="148" t="s">
        <v>74</v>
      </c>
      <c r="BQ6" s="149" t="s">
        <v>8</v>
      </c>
      <c r="BR6" s="145"/>
      <c r="BS6" s="156" t="str">
        <f t="shared" ref="BS6:BS23" si="7">IF(BR6="","",BR6/BR$41)</f>
        <v/>
      </c>
    </row>
    <row r="7" spans="1:71" s="2" customFormat="1" ht="15" customHeight="1" x14ac:dyDescent="0.2">
      <c r="A7" s="4" t="s">
        <v>86</v>
      </c>
      <c r="B7" s="5" t="s">
        <v>87</v>
      </c>
      <c r="C7" s="6" t="s">
        <v>88</v>
      </c>
      <c r="D7" s="6">
        <v>1</v>
      </c>
      <c r="E7" s="40">
        <f t="shared" si="0"/>
        <v>2.2222222222222223E-2</v>
      </c>
      <c r="F7" s="41"/>
      <c r="G7" s="4" t="s">
        <v>86</v>
      </c>
      <c r="H7" s="5" t="s">
        <v>87</v>
      </c>
      <c r="I7" s="6" t="s">
        <v>88</v>
      </c>
      <c r="J7" s="6">
        <v>29</v>
      </c>
      <c r="K7" s="40">
        <f>IF(J7="","",J7/J$18)</f>
        <v>0.67441860465116277</v>
      </c>
      <c r="L7" s="41"/>
      <c r="M7" s="4" t="s">
        <v>86</v>
      </c>
      <c r="N7" s="5" t="s">
        <v>87</v>
      </c>
      <c r="O7" s="6" t="s">
        <v>88</v>
      </c>
      <c r="P7" s="6">
        <v>7</v>
      </c>
      <c r="Q7" s="40">
        <f t="shared" si="1"/>
        <v>5.1470588235294115E-2</v>
      </c>
      <c r="S7" s="4" t="s">
        <v>86</v>
      </c>
      <c r="T7" s="5" t="s">
        <v>87</v>
      </c>
      <c r="U7" s="6" t="s">
        <v>88</v>
      </c>
      <c r="V7" s="6">
        <v>2</v>
      </c>
      <c r="W7" s="40">
        <f t="shared" si="2"/>
        <v>2.0833333333333332E-2</v>
      </c>
      <c r="X7" s="57"/>
      <c r="Y7" s="4" t="s">
        <v>86</v>
      </c>
      <c r="Z7" s="5" t="s">
        <v>87</v>
      </c>
      <c r="AA7" s="6" t="s">
        <v>88</v>
      </c>
      <c r="AB7" s="6">
        <v>5</v>
      </c>
      <c r="AC7" s="40">
        <f t="shared" si="3"/>
        <v>0.19230769230769232</v>
      </c>
      <c r="AD7" s="40"/>
      <c r="AE7" s="4" t="s">
        <v>86</v>
      </c>
      <c r="AF7" s="5" t="s">
        <v>87</v>
      </c>
      <c r="AG7" s="6" t="s">
        <v>88</v>
      </c>
      <c r="AH7" s="6">
        <v>10</v>
      </c>
      <c r="AI7" s="40">
        <f t="shared" si="4"/>
        <v>0.15873015873015872</v>
      </c>
      <c r="AJ7" s="40"/>
      <c r="AK7" s="4" t="s">
        <v>86</v>
      </c>
      <c r="AL7" s="5" t="s">
        <v>87</v>
      </c>
      <c r="AM7" s="6" t="s">
        <v>88</v>
      </c>
      <c r="AN7" s="6">
        <v>12</v>
      </c>
      <c r="AO7" s="40">
        <f t="shared" si="5"/>
        <v>0.26666666666666666</v>
      </c>
      <c r="AP7" s="40"/>
      <c r="AQ7" s="184" t="s">
        <v>148</v>
      </c>
      <c r="AR7" s="148" t="s">
        <v>87</v>
      </c>
      <c r="AS7" s="149" t="s">
        <v>88</v>
      </c>
      <c r="AT7" s="169">
        <v>3</v>
      </c>
      <c r="AU7" s="159">
        <f>IF(AT7="","",AT7/AT$25)</f>
        <v>6.8181818181818177E-2</v>
      </c>
      <c r="AW7" s="184" t="s">
        <v>148</v>
      </c>
      <c r="AX7" s="148" t="s">
        <v>87</v>
      </c>
      <c r="AY7" s="149" t="s">
        <v>88</v>
      </c>
      <c r="AZ7" s="169">
        <v>118</v>
      </c>
      <c r="BA7" s="159">
        <f>IF(AZ7="","",AZ7/AZ$25)</f>
        <v>0.68604651162790697</v>
      </c>
      <c r="BC7" s="184" t="s">
        <v>148</v>
      </c>
      <c r="BD7" s="148" t="s">
        <v>87</v>
      </c>
      <c r="BE7" s="149" t="s">
        <v>88</v>
      </c>
      <c r="BF7" s="169">
        <v>23</v>
      </c>
      <c r="BG7" s="159">
        <f>IF(BF7="","",BF7/BF$25)</f>
        <v>0.28048780487804881</v>
      </c>
      <c r="BI7" s="184" t="s">
        <v>150</v>
      </c>
      <c r="BJ7" s="148" t="s">
        <v>87</v>
      </c>
      <c r="BK7" s="149" t="s">
        <v>88</v>
      </c>
      <c r="BL7" s="145">
        <v>15</v>
      </c>
      <c r="BM7" s="156">
        <f t="shared" si="6"/>
        <v>0.6</v>
      </c>
      <c r="BO7" s="184" t="s">
        <v>150</v>
      </c>
      <c r="BP7" s="148" t="s">
        <v>87</v>
      </c>
      <c r="BQ7" s="149" t="s">
        <v>88</v>
      </c>
      <c r="BR7" s="145">
        <v>2</v>
      </c>
      <c r="BS7" s="156">
        <f t="shared" si="7"/>
        <v>2.8571428571428571E-2</v>
      </c>
    </row>
    <row r="8" spans="1:71" s="2" customFormat="1" ht="15" customHeight="1" x14ac:dyDescent="0.2">
      <c r="A8" s="4" t="s">
        <v>86</v>
      </c>
      <c r="B8" s="5" t="s">
        <v>76</v>
      </c>
      <c r="C8" s="6" t="s">
        <v>80</v>
      </c>
      <c r="D8" s="6">
        <v>15</v>
      </c>
      <c r="E8" s="40">
        <f t="shared" si="0"/>
        <v>0.33333333333333331</v>
      </c>
      <c r="F8" s="41"/>
      <c r="G8" s="4" t="s">
        <v>86</v>
      </c>
      <c r="H8" s="5" t="s">
        <v>76</v>
      </c>
      <c r="I8" s="6" t="s">
        <v>80</v>
      </c>
      <c r="J8" s="6">
        <v>6</v>
      </c>
      <c r="K8" s="40">
        <f>IF(J8="","",J8/J$18)</f>
        <v>0.13953488372093023</v>
      </c>
      <c r="L8" s="41"/>
      <c r="M8" s="4" t="s">
        <v>86</v>
      </c>
      <c r="N8" s="5" t="s">
        <v>76</v>
      </c>
      <c r="O8" s="6" t="s">
        <v>80</v>
      </c>
      <c r="P8" s="6">
        <v>108</v>
      </c>
      <c r="Q8" s="40">
        <f t="shared" si="1"/>
        <v>0.79411764705882348</v>
      </c>
      <c r="S8" s="4" t="s">
        <v>86</v>
      </c>
      <c r="T8" s="5" t="s">
        <v>76</v>
      </c>
      <c r="U8" s="6" t="s">
        <v>80</v>
      </c>
      <c r="V8" s="6">
        <v>10</v>
      </c>
      <c r="W8" s="40">
        <f t="shared" si="2"/>
        <v>0.10416666666666667</v>
      </c>
      <c r="X8" s="57"/>
      <c r="Y8" s="4" t="s">
        <v>86</v>
      </c>
      <c r="Z8" s="5" t="s">
        <v>76</v>
      </c>
      <c r="AA8" s="6" t="s">
        <v>80</v>
      </c>
      <c r="AB8" s="6">
        <v>11</v>
      </c>
      <c r="AC8" s="40">
        <f t="shared" si="3"/>
        <v>0.42307692307692307</v>
      </c>
      <c r="AD8" s="40"/>
      <c r="AE8" s="4" t="s">
        <v>86</v>
      </c>
      <c r="AF8" s="5" t="s">
        <v>76</v>
      </c>
      <c r="AG8" s="6" t="s">
        <v>80</v>
      </c>
      <c r="AH8" s="6">
        <v>5</v>
      </c>
      <c r="AI8" s="40">
        <f t="shared" si="4"/>
        <v>7.9365079365079361E-2</v>
      </c>
      <c r="AJ8" s="40"/>
      <c r="AK8" s="4" t="s">
        <v>86</v>
      </c>
      <c r="AL8" s="5" t="s">
        <v>76</v>
      </c>
      <c r="AM8" s="6" t="s">
        <v>80</v>
      </c>
      <c r="AN8" s="6">
        <v>6</v>
      </c>
      <c r="AO8" s="40">
        <f t="shared" si="5"/>
        <v>0.13333333333333333</v>
      </c>
      <c r="AP8" s="40"/>
      <c r="AQ8" s="184" t="s">
        <v>148</v>
      </c>
      <c r="AR8" s="148" t="s">
        <v>76</v>
      </c>
      <c r="AS8" s="149" t="s">
        <v>80</v>
      </c>
      <c r="AT8" s="169">
        <v>2</v>
      </c>
      <c r="AU8" s="159">
        <f>IF(AT8="","",AT8/AT$25)</f>
        <v>4.5454545454545456E-2</v>
      </c>
      <c r="AW8" s="184" t="s">
        <v>148</v>
      </c>
      <c r="AX8" s="148" t="s">
        <v>76</v>
      </c>
      <c r="AY8" s="149" t="s">
        <v>80</v>
      </c>
      <c r="AZ8" s="169">
        <v>26</v>
      </c>
      <c r="BA8" s="159">
        <f>IF(AZ8="","",AZ8/AZ$25)</f>
        <v>0.15116279069767441</v>
      </c>
      <c r="BC8" s="184" t="s">
        <v>148</v>
      </c>
      <c r="BD8" s="148" t="s">
        <v>76</v>
      </c>
      <c r="BE8" s="149" t="s">
        <v>80</v>
      </c>
      <c r="BF8" s="169">
        <v>20</v>
      </c>
      <c r="BG8" s="159">
        <f>IF(BF8="","",BF8/BF$25)</f>
        <v>0.24390243902439024</v>
      </c>
      <c r="BI8" s="184" t="s">
        <v>150</v>
      </c>
      <c r="BJ8" s="148" t="s">
        <v>76</v>
      </c>
      <c r="BK8" s="149" t="s">
        <v>80</v>
      </c>
      <c r="BL8" s="145">
        <v>7</v>
      </c>
      <c r="BM8" s="156">
        <f t="shared" si="6"/>
        <v>0.28000000000000003</v>
      </c>
      <c r="BO8" s="184" t="s">
        <v>150</v>
      </c>
      <c r="BP8" s="148" t="s">
        <v>76</v>
      </c>
      <c r="BQ8" s="149" t="s">
        <v>80</v>
      </c>
      <c r="BR8" s="145">
        <v>13</v>
      </c>
      <c r="BS8" s="156">
        <f t="shared" si="7"/>
        <v>0.18571428571428572</v>
      </c>
    </row>
    <row r="9" spans="1:71" s="2" customFormat="1" ht="15" customHeight="1" x14ac:dyDescent="0.2">
      <c r="A9" s="4" t="s">
        <v>86</v>
      </c>
      <c r="B9" s="5" t="s">
        <v>74</v>
      </c>
      <c r="C9" s="6" t="s">
        <v>100</v>
      </c>
      <c r="D9" s="6">
        <v>2</v>
      </c>
      <c r="E9" s="40">
        <f t="shared" si="0"/>
        <v>4.4444444444444446E-2</v>
      </c>
      <c r="F9" s="41"/>
      <c r="G9" s="4" t="s">
        <v>86</v>
      </c>
      <c r="H9" s="5" t="s">
        <v>74</v>
      </c>
      <c r="I9" s="6" t="s">
        <v>100</v>
      </c>
      <c r="J9" s="6"/>
      <c r="K9" s="40" t="str">
        <f>IF(J9="","",J9/J$18)</f>
        <v/>
      </c>
      <c r="L9" s="41"/>
      <c r="M9" s="4" t="s">
        <v>86</v>
      </c>
      <c r="N9" s="5" t="s">
        <v>74</v>
      </c>
      <c r="O9" s="6" t="s">
        <v>100</v>
      </c>
      <c r="P9" s="6">
        <v>2</v>
      </c>
      <c r="Q9" s="40">
        <f t="shared" si="1"/>
        <v>1.4705882352941176E-2</v>
      </c>
      <c r="S9" s="4" t="s">
        <v>86</v>
      </c>
      <c r="T9" s="5" t="s">
        <v>74</v>
      </c>
      <c r="U9" s="6" t="s">
        <v>100</v>
      </c>
      <c r="V9" s="6">
        <v>1</v>
      </c>
      <c r="W9" s="40">
        <f t="shared" si="2"/>
        <v>1.0416666666666666E-2</v>
      </c>
      <c r="X9" s="57"/>
      <c r="Y9" s="4" t="s">
        <v>86</v>
      </c>
      <c r="Z9" s="5" t="s">
        <v>74</v>
      </c>
      <c r="AA9" s="6" t="s">
        <v>100</v>
      </c>
      <c r="AB9" s="6"/>
      <c r="AC9" s="40" t="str">
        <f t="shared" si="3"/>
        <v/>
      </c>
      <c r="AD9" s="40"/>
      <c r="AE9" s="4" t="s">
        <v>86</v>
      </c>
      <c r="AF9" s="5" t="s">
        <v>74</v>
      </c>
      <c r="AG9" s="6" t="s">
        <v>66</v>
      </c>
      <c r="AH9" s="6">
        <v>10</v>
      </c>
      <c r="AI9" s="40">
        <f t="shared" si="4"/>
        <v>0.15873015873015872</v>
      </c>
      <c r="AJ9" s="40"/>
      <c r="AK9" s="4" t="s">
        <v>86</v>
      </c>
      <c r="AL9" s="5" t="s">
        <v>74</v>
      </c>
      <c r="AM9" s="6" t="s">
        <v>100</v>
      </c>
      <c r="AN9" s="6"/>
      <c r="AO9" s="40" t="str">
        <f t="shared" si="5"/>
        <v/>
      </c>
      <c r="AP9" s="40"/>
      <c r="AQ9" s="184" t="s">
        <v>148</v>
      </c>
      <c r="AR9" s="148" t="s">
        <v>74</v>
      </c>
      <c r="AS9" s="149" t="s">
        <v>100</v>
      </c>
      <c r="AT9" s="169"/>
      <c r="AU9" s="159" t="str">
        <f>IF(AT9="","",AT9/AT$24)</f>
        <v/>
      </c>
      <c r="AW9" s="184" t="s">
        <v>148</v>
      </c>
      <c r="AX9" s="148" t="s">
        <v>74</v>
      </c>
      <c r="AY9" s="149" t="s">
        <v>100</v>
      </c>
      <c r="AZ9" s="169"/>
      <c r="BA9" s="159" t="str">
        <f>IF(AZ9="","",AZ9/AZ$25)</f>
        <v/>
      </c>
      <c r="BC9" s="184" t="s">
        <v>148</v>
      </c>
      <c r="BD9" s="148" t="s">
        <v>74</v>
      </c>
      <c r="BE9" s="149" t="s">
        <v>100</v>
      </c>
      <c r="BF9" s="169"/>
      <c r="BG9" s="159" t="str">
        <f>IF(BF9="","",BF9/BF$25)</f>
        <v/>
      </c>
      <c r="BI9" s="184" t="s">
        <v>150</v>
      </c>
      <c r="BJ9" s="148" t="s">
        <v>74</v>
      </c>
      <c r="BK9" s="149" t="s">
        <v>100</v>
      </c>
      <c r="BL9" s="145"/>
      <c r="BM9" s="156" t="str">
        <f t="shared" si="6"/>
        <v/>
      </c>
      <c r="BO9" s="184" t="s">
        <v>150</v>
      </c>
      <c r="BP9" s="148" t="s">
        <v>74</v>
      </c>
      <c r="BQ9" s="149" t="s">
        <v>100</v>
      </c>
      <c r="BR9" s="145">
        <v>50</v>
      </c>
      <c r="BS9" s="156">
        <f t="shared" si="7"/>
        <v>0.7142857142857143</v>
      </c>
    </row>
    <row r="10" spans="1:71" s="2" customFormat="1" ht="15" customHeight="1" x14ac:dyDescent="0.2">
      <c r="A10" s="4" t="s">
        <v>86</v>
      </c>
      <c r="B10" s="5" t="s">
        <v>89</v>
      </c>
      <c r="C10" s="6" t="s">
        <v>90</v>
      </c>
      <c r="D10" s="6">
        <v>5</v>
      </c>
      <c r="E10" s="40">
        <f t="shared" si="0"/>
        <v>0.1111111111111111</v>
      </c>
      <c r="F10" s="41"/>
      <c r="G10" s="4" t="s">
        <v>86</v>
      </c>
      <c r="H10" s="5" t="s">
        <v>89</v>
      </c>
      <c r="I10" s="6" t="s">
        <v>90</v>
      </c>
      <c r="J10" s="6">
        <v>6</v>
      </c>
      <c r="K10" s="42">
        <f>IF(J10="","",J10/J$18)</f>
        <v>0.13953488372093023</v>
      </c>
      <c r="L10" s="41"/>
      <c r="M10" s="4" t="s">
        <v>86</v>
      </c>
      <c r="N10" s="5" t="s">
        <v>89</v>
      </c>
      <c r="O10" s="6" t="s">
        <v>90</v>
      </c>
      <c r="P10" s="6">
        <v>6</v>
      </c>
      <c r="Q10" s="42">
        <f t="shared" si="1"/>
        <v>4.4117647058823532E-2</v>
      </c>
      <c r="S10" s="4" t="s">
        <v>86</v>
      </c>
      <c r="T10" s="5" t="s">
        <v>89</v>
      </c>
      <c r="U10" s="6" t="s">
        <v>90</v>
      </c>
      <c r="V10" s="6">
        <v>3</v>
      </c>
      <c r="W10" s="42">
        <f t="shared" si="2"/>
        <v>3.125E-2</v>
      </c>
      <c r="X10" s="44"/>
      <c r="Y10" s="4" t="s">
        <v>86</v>
      </c>
      <c r="Z10" s="5" t="s">
        <v>89</v>
      </c>
      <c r="AA10" s="6" t="s">
        <v>90</v>
      </c>
      <c r="AB10" s="6">
        <v>6</v>
      </c>
      <c r="AC10" s="42">
        <f t="shared" si="3"/>
        <v>0.23076923076923078</v>
      </c>
      <c r="AD10" s="42"/>
      <c r="AE10" s="4" t="s">
        <v>86</v>
      </c>
      <c r="AF10" s="5" t="s">
        <v>89</v>
      </c>
      <c r="AG10" s="6" t="s">
        <v>15</v>
      </c>
      <c r="AH10" s="6">
        <v>2</v>
      </c>
      <c r="AI10" s="42">
        <f t="shared" si="4"/>
        <v>3.1746031746031744E-2</v>
      </c>
      <c r="AJ10" s="42"/>
      <c r="AK10" s="4" t="s">
        <v>86</v>
      </c>
      <c r="AL10" s="5" t="s">
        <v>89</v>
      </c>
      <c r="AM10" s="6" t="s">
        <v>15</v>
      </c>
      <c r="AN10" s="6">
        <v>1</v>
      </c>
      <c r="AO10" s="42">
        <f t="shared" si="5"/>
        <v>2.2222222222222223E-2</v>
      </c>
      <c r="AP10" s="40"/>
      <c r="AQ10" s="184" t="s">
        <v>148</v>
      </c>
      <c r="AR10" s="148" t="s">
        <v>89</v>
      </c>
      <c r="AS10" s="149" t="s">
        <v>14</v>
      </c>
      <c r="AT10" s="169">
        <v>1</v>
      </c>
      <c r="AU10" s="159">
        <f>IF(AT10="","",AT10/AT$25)</f>
        <v>2.2727272727272728E-2</v>
      </c>
      <c r="AW10" s="184" t="s">
        <v>148</v>
      </c>
      <c r="AX10" s="148" t="s">
        <v>89</v>
      </c>
      <c r="AY10" s="149" t="s">
        <v>14</v>
      </c>
      <c r="AZ10" s="169"/>
      <c r="BA10" s="159" t="str">
        <f>IF(AZ10="","",AZ10/AZ$25)</f>
        <v/>
      </c>
      <c r="BC10" s="184" t="s">
        <v>148</v>
      </c>
      <c r="BD10" s="148" t="s">
        <v>89</v>
      </c>
      <c r="BE10" s="149" t="s">
        <v>14</v>
      </c>
      <c r="BF10" s="169"/>
      <c r="BG10" s="159" t="str">
        <f>IF(BF10="","",BF10/BF$25)</f>
        <v/>
      </c>
      <c r="BI10" s="184" t="s">
        <v>150</v>
      </c>
      <c r="BJ10" s="148" t="s">
        <v>89</v>
      </c>
      <c r="BK10" s="149" t="s">
        <v>14</v>
      </c>
      <c r="BL10" s="145"/>
      <c r="BM10" s="156" t="str">
        <f t="shared" si="6"/>
        <v/>
      </c>
      <c r="BO10" s="184" t="s">
        <v>150</v>
      </c>
      <c r="BP10" s="148" t="s">
        <v>89</v>
      </c>
      <c r="BQ10" s="149" t="s">
        <v>14</v>
      </c>
      <c r="BR10" s="145">
        <v>2</v>
      </c>
      <c r="BS10" s="156">
        <f t="shared" si="7"/>
        <v>2.8571428571428571E-2</v>
      </c>
    </row>
    <row r="11" spans="1:71" s="2" customFormat="1" ht="15" customHeight="1" x14ac:dyDescent="0.2">
      <c r="A11" s="4" t="s">
        <v>86</v>
      </c>
      <c r="B11" s="5" t="s">
        <v>91</v>
      </c>
      <c r="C11" s="6" t="s">
        <v>81</v>
      </c>
      <c r="D11" s="6">
        <v>1</v>
      </c>
      <c r="E11" s="40">
        <f t="shared" si="0"/>
        <v>2.2222222222222223E-2</v>
      </c>
      <c r="F11" s="41"/>
      <c r="G11" s="4" t="s">
        <v>86</v>
      </c>
      <c r="H11" s="5" t="s">
        <v>91</v>
      </c>
      <c r="I11" s="6" t="s">
        <v>81</v>
      </c>
      <c r="J11" s="6"/>
      <c r="K11" s="42" t="str">
        <f t="shared" ref="K11:K17" si="8">IF(J11="","",J11/J$18)</f>
        <v/>
      </c>
      <c r="L11" s="41"/>
      <c r="M11" s="4" t="s">
        <v>86</v>
      </c>
      <c r="N11" s="5" t="s">
        <v>91</v>
      </c>
      <c r="O11" s="6" t="s">
        <v>81</v>
      </c>
      <c r="P11" s="6">
        <v>3</v>
      </c>
      <c r="Q11" s="42">
        <f t="shared" si="1"/>
        <v>2.2058823529411766E-2</v>
      </c>
      <c r="S11" s="4" t="s">
        <v>86</v>
      </c>
      <c r="T11" s="5" t="s">
        <v>91</v>
      </c>
      <c r="U11" s="6" t="s">
        <v>81</v>
      </c>
      <c r="V11" s="6">
        <v>77</v>
      </c>
      <c r="W11" s="42">
        <f t="shared" si="2"/>
        <v>0.80208333333333337</v>
      </c>
      <c r="X11" s="44"/>
      <c r="Y11" s="4" t="s">
        <v>86</v>
      </c>
      <c r="Z11" s="5" t="s">
        <v>91</v>
      </c>
      <c r="AA11" s="6" t="s">
        <v>81</v>
      </c>
      <c r="AB11" s="6"/>
      <c r="AC11" s="42" t="str">
        <f t="shared" si="3"/>
        <v/>
      </c>
      <c r="AD11" s="42"/>
      <c r="AE11" s="4" t="s">
        <v>86</v>
      </c>
      <c r="AF11" s="5" t="s">
        <v>91</v>
      </c>
      <c r="AG11" s="6" t="s">
        <v>81</v>
      </c>
      <c r="AH11" s="6"/>
      <c r="AI11" s="42" t="str">
        <f t="shared" si="4"/>
        <v/>
      </c>
      <c r="AJ11" s="42"/>
      <c r="AK11" s="4" t="s">
        <v>86</v>
      </c>
      <c r="AL11" s="5" t="s">
        <v>91</v>
      </c>
      <c r="AM11" s="6" t="s">
        <v>81</v>
      </c>
      <c r="AN11" s="6"/>
      <c r="AO11" s="42" t="str">
        <f t="shared" si="5"/>
        <v/>
      </c>
      <c r="AP11" s="42"/>
      <c r="AQ11" s="184" t="s">
        <v>148</v>
      </c>
      <c r="AR11" s="148" t="s">
        <v>89</v>
      </c>
      <c r="AS11" s="149" t="s">
        <v>16</v>
      </c>
      <c r="AT11" s="169">
        <v>1</v>
      </c>
      <c r="AU11" s="159">
        <f>IF(AT11="","",AT11/AT$25)</f>
        <v>2.2727272727272728E-2</v>
      </c>
      <c r="AW11" s="184" t="s">
        <v>148</v>
      </c>
      <c r="AX11" s="148" t="s">
        <v>89</v>
      </c>
      <c r="AY11" s="149" t="s">
        <v>16</v>
      </c>
      <c r="AZ11" s="169"/>
      <c r="BA11" s="159" t="str">
        <f>IF(AZ11="","",AZ11/AZ$25)</f>
        <v/>
      </c>
      <c r="BC11" s="184" t="s">
        <v>148</v>
      </c>
      <c r="BD11" s="148" t="s">
        <v>89</v>
      </c>
      <c r="BE11" s="149" t="s">
        <v>16</v>
      </c>
      <c r="BF11" s="169"/>
      <c r="BG11" s="159" t="str">
        <f>IF(BF11="","",BF11/BF$25)</f>
        <v/>
      </c>
      <c r="BI11" s="184" t="s">
        <v>150</v>
      </c>
      <c r="BJ11" s="148" t="s">
        <v>89</v>
      </c>
      <c r="BK11" s="149" t="s">
        <v>16</v>
      </c>
      <c r="BL11" s="145"/>
      <c r="BM11" s="156" t="str">
        <f t="shared" si="6"/>
        <v/>
      </c>
      <c r="BO11" s="184" t="s">
        <v>150</v>
      </c>
      <c r="BP11" s="148" t="s">
        <v>89</v>
      </c>
      <c r="BQ11" s="149" t="s">
        <v>16</v>
      </c>
      <c r="BR11" s="145">
        <v>1</v>
      </c>
      <c r="BS11" s="156">
        <f t="shared" si="7"/>
        <v>1.4285714285714285E-2</v>
      </c>
    </row>
    <row r="12" spans="1:71" s="2" customFormat="1" ht="15" customHeight="1" thickBot="1" x14ac:dyDescent="0.25">
      <c r="A12" s="9" t="s">
        <v>86</v>
      </c>
      <c r="B12" s="10" t="s">
        <v>92</v>
      </c>
      <c r="C12" s="11" t="s">
        <v>93</v>
      </c>
      <c r="D12" s="11">
        <v>1</v>
      </c>
      <c r="E12" s="43">
        <f t="shared" si="0"/>
        <v>2.2222222222222223E-2</v>
      </c>
      <c r="F12" s="41"/>
      <c r="G12" s="4" t="s">
        <v>86</v>
      </c>
      <c r="H12" s="5" t="s">
        <v>92</v>
      </c>
      <c r="I12" s="6" t="s">
        <v>93</v>
      </c>
      <c r="J12" s="6"/>
      <c r="K12" s="44" t="str">
        <f t="shared" si="8"/>
        <v/>
      </c>
      <c r="L12" s="41"/>
      <c r="M12" s="4" t="s">
        <v>86</v>
      </c>
      <c r="N12" s="5" t="s">
        <v>92</v>
      </c>
      <c r="O12" s="6" t="s">
        <v>93</v>
      </c>
      <c r="P12" s="6">
        <v>1</v>
      </c>
      <c r="Q12" s="44">
        <f t="shared" si="1"/>
        <v>7.3529411764705881E-3</v>
      </c>
      <c r="S12" s="4" t="s">
        <v>86</v>
      </c>
      <c r="T12" s="5" t="s">
        <v>92</v>
      </c>
      <c r="U12" s="6" t="s">
        <v>93</v>
      </c>
      <c r="V12" s="6">
        <v>3</v>
      </c>
      <c r="W12" s="44">
        <f t="shared" si="2"/>
        <v>3.125E-2</v>
      </c>
      <c r="X12" s="44"/>
      <c r="Y12" s="4" t="s">
        <v>86</v>
      </c>
      <c r="Z12" s="5" t="s">
        <v>92</v>
      </c>
      <c r="AA12" s="6" t="s">
        <v>93</v>
      </c>
      <c r="AB12" s="6">
        <v>2</v>
      </c>
      <c r="AC12" s="44">
        <f t="shared" si="3"/>
        <v>7.6923076923076927E-2</v>
      </c>
      <c r="AD12" s="44"/>
      <c r="AE12" s="4" t="s">
        <v>86</v>
      </c>
      <c r="AF12" s="5" t="s">
        <v>92</v>
      </c>
      <c r="AG12" s="6" t="s">
        <v>93</v>
      </c>
      <c r="AH12" s="6"/>
      <c r="AI12" s="44" t="str">
        <f t="shared" si="4"/>
        <v/>
      </c>
      <c r="AJ12" s="44"/>
      <c r="AK12" s="4" t="s">
        <v>86</v>
      </c>
      <c r="AL12" s="5" t="s">
        <v>92</v>
      </c>
      <c r="AM12" s="6" t="s">
        <v>93</v>
      </c>
      <c r="AN12" s="6"/>
      <c r="AO12" s="44" t="str">
        <f t="shared" si="5"/>
        <v/>
      </c>
      <c r="AP12" s="42"/>
      <c r="AQ12" s="184" t="s">
        <v>148</v>
      </c>
      <c r="AR12" s="148" t="s">
        <v>91</v>
      </c>
      <c r="AS12" s="149" t="s">
        <v>81</v>
      </c>
      <c r="AT12" s="169"/>
      <c r="AU12" s="159" t="str">
        <f t="shared" ref="AU12:AU18" si="9">IF(AT12="","",AT12/AT$24)</f>
        <v/>
      </c>
      <c r="AW12" s="184" t="s">
        <v>148</v>
      </c>
      <c r="AX12" s="148" t="s">
        <v>91</v>
      </c>
      <c r="AY12" s="149" t="s">
        <v>81</v>
      </c>
      <c r="AZ12" s="169"/>
      <c r="BA12" s="159" t="str">
        <f t="shared" ref="BA12:BA18" si="10">IF(AZ12="","",AZ12/AZ$24)</f>
        <v/>
      </c>
      <c r="BC12" s="184" t="s">
        <v>148</v>
      </c>
      <c r="BD12" s="148" t="s">
        <v>91</v>
      </c>
      <c r="BE12" s="149" t="s">
        <v>81</v>
      </c>
      <c r="BF12" s="169"/>
      <c r="BG12" s="159" t="str">
        <f t="shared" ref="BG12:BG16" si="11">IF(BF12="","",BF12/BF$24)</f>
        <v/>
      </c>
      <c r="BI12" s="184" t="s">
        <v>150</v>
      </c>
      <c r="BJ12" s="148" t="s">
        <v>91</v>
      </c>
      <c r="BK12" s="149" t="s">
        <v>81</v>
      </c>
      <c r="BL12" s="145"/>
      <c r="BM12" s="156" t="str">
        <f t="shared" si="6"/>
        <v/>
      </c>
      <c r="BO12" s="184" t="s">
        <v>150</v>
      </c>
      <c r="BP12" s="148" t="s">
        <v>91</v>
      </c>
      <c r="BQ12" s="149" t="s">
        <v>81</v>
      </c>
      <c r="BR12" s="145"/>
      <c r="BS12" s="156" t="str">
        <f t="shared" si="7"/>
        <v/>
      </c>
    </row>
    <row r="13" spans="1:71" s="2" customFormat="1" ht="15" customHeight="1" x14ac:dyDescent="0.2">
      <c r="A13" s="21" t="s">
        <v>122</v>
      </c>
      <c r="B13" s="71">
        <v>1.67</v>
      </c>
      <c r="C13" s="22" t="s">
        <v>83</v>
      </c>
      <c r="D13" s="6">
        <f>SUM(D6:D12)</f>
        <v>45</v>
      </c>
      <c r="E13" s="50">
        <f>SUM(E6:E12)</f>
        <v>1</v>
      </c>
      <c r="F13" s="41"/>
      <c r="G13" s="4" t="s">
        <v>86</v>
      </c>
      <c r="H13" s="5" t="s">
        <v>95</v>
      </c>
      <c r="I13" s="6" t="s">
        <v>96</v>
      </c>
      <c r="J13" s="6"/>
      <c r="K13" s="44" t="str">
        <f t="shared" si="8"/>
        <v/>
      </c>
      <c r="L13" s="45"/>
      <c r="M13" s="4" t="s">
        <v>86</v>
      </c>
      <c r="N13" s="5" t="s">
        <v>95</v>
      </c>
      <c r="O13" s="6" t="s">
        <v>96</v>
      </c>
      <c r="P13" s="6"/>
      <c r="Q13" s="44" t="str">
        <f t="shared" si="1"/>
        <v/>
      </c>
      <c r="S13" s="4" t="s">
        <v>86</v>
      </c>
      <c r="T13" s="5" t="s">
        <v>95</v>
      </c>
      <c r="U13" s="6" t="s">
        <v>96</v>
      </c>
      <c r="V13" s="6"/>
      <c r="W13" s="44" t="str">
        <f t="shared" si="2"/>
        <v/>
      </c>
      <c r="X13" s="44"/>
      <c r="Y13" s="4" t="s">
        <v>86</v>
      </c>
      <c r="Z13" s="5" t="s">
        <v>95</v>
      </c>
      <c r="AA13" s="6" t="s">
        <v>96</v>
      </c>
      <c r="AB13" s="6"/>
      <c r="AC13" s="44" t="str">
        <f t="shared" si="3"/>
        <v/>
      </c>
      <c r="AD13" s="44"/>
      <c r="AE13" s="4" t="s">
        <v>86</v>
      </c>
      <c r="AF13" s="5" t="s">
        <v>95</v>
      </c>
      <c r="AG13" s="6" t="s">
        <v>96</v>
      </c>
      <c r="AH13" s="6"/>
      <c r="AI13" s="44" t="str">
        <f t="shared" si="4"/>
        <v/>
      </c>
      <c r="AJ13" s="44"/>
      <c r="AK13" s="4" t="s">
        <v>86</v>
      </c>
      <c r="AL13" s="5" t="s">
        <v>95</v>
      </c>
      <c r="AM13" s="6" t="s">
        <v>96</v>
      </c>
      <c r="AN13" s="6"/>
      <c r="AO13" s="44" t="str">
        <f t="shared" si="5"/>
        <v/>
      </c>
      <c r="AP13" s="44"/>
      <c r="AQ13" s="184" t="s">
        <v>148</v>
      </c>
      <c r="AR13" s="148" t="s">
        <v>92</v>
      </c>
      <c r="AS13" s="149" t="s">
        <v>93</v>
      </c>
      <c r="AT13" s="169"/>
      <c r="AU13" s="159" t="str">
        <f t="shared" si="9"/>
        <v/>
      </c>
      <c r="AW13" s="184" t="s">
        <v>148</v>
      </c>
      <c r="AX13" s="148" t="s">
        <v>92</v>
      </c>
      <c r="AY13" s="149" t="s">
        <v>93</v>
      </c>
      <c r="AZ13" s="169"/>
      <c r="BA13" s="159" t="str">
        <f t="shared" si="10"/>
        <v/>
      </c>
      <c r="BC13" s="184" t="s">
        <v>148</v>
      </c>
      <c r="BD13" s="148" t="s">
        <v>92</v>
      </c>
      <c r="BE13" s="149" t="s">
        <v>93</v>
      </c>
      <c r="BF13" s="169"/>
      <c r="BG13" s="159" t="str">
        <f t="shared" si="11"/>
        <v/>
      </c>
      <c r="BI13" s="184" t="s">
        <v>150</v>
      </c>
      <c r="BJ13" s="148" t="s">
        <v>92</v>
      </c>
      <c r="BK13" s="149" t="s">
        <v>93</v>
      </c>
      <c r="BL13" s="145"/>
      <c r="BM13" s="156" t="str">
        <f t="shared" si="6"/>
        <v/>
      </c>
      <c r="BO13" s="184" t="s">
        <v>150</v>
      </c>
      <c r="BP13" s="148" t="s">
        <v>92</v>
      </c>
      <c r="BQ13" s="149" t="s">
        <v>93</v>
      </c>
      <c r="BR13" s="145">
        <v>1</v>
      </c>
      <c r="BS13" s="156">
        <f t="shared" si="7"/>
        <v>1.4285714285714285E-2</v>
      </c>
    </row>
    <row r="14" spans="1:71" s="2" customFormat="1" ht="15" customHeight="1" x14ac:dyDescent="0.2">
      <c r="A14" s="4"/>
      <c r="D14" s="41"/>
      <c r="E14" s="41"/>
      <c r="F14" s="41"/>
      <c r="G14" s="4" t="s">
        <v>86</v>
      </c>
      <c r="H14" s="5" t="s">
        <v>99</v>
      </c>
      <c r="I14" s="6" t="s">
        <v>84</v>
      </c>
      <c r="J14" s="6">
        <v>1</v>
      </c>
      <c r="K14" s="42">
        <f t="shared" si="8"/>
        <v>2.3255813953488372E-2</v>
      </c>
      <c r="L14" s="41"/>
      <c r="M14" s="4" t="s">
        <v>86</v>
      </c>
      <c r="N14" s="5" t="s">
        <v>99</v>
      </c>
      <c r="O14" s="6" t="s">
        <v>84</v>
      </c>
      <c r="P14" s="6"/>
      <c r="Q14" s="42" t="str">
        <f t="shared" si="1"/>
        <v/>
      </c>
      <c r="S14" s="4" t="s">
        <v>86</v>
      </c>
      <c r="T14" s="5" t="s">
        <v>99</v>
      </c>
      <c r="U14" s="6" t="s">
        <v>84</v>
      </c>
      <c r="V14" s="6"/>
      <c r="W14" s="42" t="str">
        <f t="shared" si="2"/>
        <v/>
      </c>
      <c r="X14" s="44"/>
      <c r="Y14" s="4" t="s">
        <v>86</v>
      </c>
      <c r="Z14" s="5" t="s">
        <v>99</v>
      </c>
      <c r="AA14" s="6" t="s">
        <v>84</v>
      </c>
      <c r="AB14" s="6"/>
      <c r="AC14" s="42" t="str">
        <f t="shared" si="3"/>
        <v/>
      </c>
      <c r="AD14" s="42"/>
      <c r="AE14" s="4" t="s">
        <v>86</v>
      </c>
      <c r="AF14" s="5" t="s">
        <v>99</v>
      </c>
      <c r="AG14" s="6" t="s">
        <v>84</v>
      </c>
      <c r="AH14" s="6"/>
      <c r="AI14" s="42" t="str">
        <f t="shared" si="4"/>
        <v/>
      </c>
      <c r="AJ14" s="42"/>
      <c r="AK14" s="4" t="s">
        <v>86</v>
      </c>
      <c r="AL14" s="5" t="s">
        <v>99</v>
      </c>
      <c r="AM14" s="6" t="s">
        <v>84</v>
      </c>
      <c r="AN14" s="6"/>
      <c r="AO14" s="42" t="str">
        <f t="shared" si="5"/>
        <v/>
      </c>
      <c r="AP14" s="44"/>
      <c r="AQ14" s="184" t="s">
        <v>148</v>
      </c>
      <c r="AR14" s="148" t="s">
        <v>95</v>
      </c>
      <c r="AS14" s="149" t="s">
        <v>96</v>
      </c>
      <c r="AT14" s="169"/>
      <c r="AU14" s="159" t="str">
        <f t="shared" si="9"/>
        <v/>
      </c>
      <c r="AW14" s="184" t="s">
        <v>148</v>
      </c>
      <c r="AX14" s="148" t="s">
        <v>95</v>
      </c>
      <c r="AY14" s="149" t="s">
        <v>96</v>
      </c>
      <c r="AZ14" s="169"/>
      <c r="BA14" s="159" t="str">
        <f t="shared" si="10"/>
        <v/>
      </c>
      <c r="BB14" s="157"/>
      <c r="BC14" s="184" t="s">
        <v>148</v>
      </c>
      <c r="BD14" s="148" t="s">
        <v>95</v>
      </c>
      <c r="BE14" s="149" t="s">
        <v>96</v>
      </c>
      <c r="BF14" s="169"/>
      <c r="BG14" s="159" t="str">
        <f t="shared" si="11"/>
        <v/>
      </c>
      <c r="BI14" s="184" t="s">
        <v>150</v>
      </c>
      <c r="BJ14" s="148" t="s">
        <v>95</v>
      </c>
      <c r="BK14" s="149" t="s">
        <v>96</v>
      </c>
      <c r="BL14" s="145"/>
      <c r="BM14" s="156" t="str">
        <f t="shared" si="6"/>
        <v/>
      </c>
      <c r="BO14" s="184" t="s">
        <v>150</v>
      </c>
      <c r="BP14" s="148" t="s">
        <v>95</v>
      </c>
      <c r="BQ14" s="149" t="s">
        <v>96</v>
      </c>
      <c r="BR14" s="145"/>
      <c r="BS14" s="156" t="str">
        <f t="shared" si="7"/>
        <v/>
      </c>
    </row>
    <row r="15" spans="1:71" s="2" customFormat="1" ht="15" customHeight="1" x14ac:dyDescent="0.2">
      <c r="A15" s="4"/>
      <c r="D15" s="41"/>
      <c r="E15" s="41"/>
      <c r="F15" s="41"/>
      <c r="G15" s="4" t="s">
        <v>86</v>
      </c>
      <c r="H15" s="5" t="s">
        <v>101</v>
      </c>
      <c r="I15" s="6" t="s">
        <v>102</v>
      </c>
      <c r="J15" s="6"/>
      <c r="K15" s="42" t="str">
        <f t="shared" si="8"/>
        <v/>
      </c>
      <c r="L15" s="41"/>
      <c r="M15" s="4" t="s">
        <v>86</v>
      </c>
      <c r="N15" s="5" t="s">
        <v>101</v>
      </c>
      <c r="O15" s="6" t="s">
        <v>102</v>
      </c>
      <c r="P15" s="6"/>
      <c r="Q15" s="42" t="str">
        <f t="shared" si="1"/>
        <v/>
      </c>
      <c r="S15" s="4" t="s">
        <v>86</v>
      </c>
      <c r="T15" s="5" t="s">
        <v>101</v>
      </c>
      <c r="U15" s="6" t="s">
        <v>102</v>
      </c>
      <c r="V15" s="6"/>
      <c r="W15" s="42" t="str">
        <f t="shared" si="2"/>
        <v/>
      </c>
      <c r="X15" s="44"/>
      <c r="Y15" s="4" t="s">
        <v>86</v>
      </c>
      <c r="Z15" s="5" t="s">
        <v>101</v>
      </c>
      <c r="AA15" s="6" t="s">
        <v>102</v>
      </c>
      <c r="AB15" s="6"/>
      <c r="AC15" s="42" t="str">
        <f t="shared" si="3"/>
        <v/>
      </c>
      <c r="AD15" s="42"/>
      <c r="AE15" s="4" t="s">
        <v>86</v>
      </c>
      <c r="AF15" s="5" t="s">
        <v>101</v>
      </c>
      <c r="AG15" s="6" t="s">
        <v>102</v>
      </c>
      <c r="AH15" s="6"/>
      <c r="AI15" s="42" t="str">
        <f t="shared" si="4"/>
        <v/>
      </c>
      <c r="AJ15" s="42"/>
      <c r="AK15" s="4" t="s">
        <v>86</v>
      </c>
      <c r="AL15" s="5" t="s">
        <v>101</v>
      </c>
      <c r="AM15" s="6" t="s">
        <v>102</v>
      </c>
      <c r="AN15" s="6">
        <v>1</v>
      </c>
      <c r="AO15" s="42">
        <f t="shared" si="5"/>
        <v>2.2222222222222223E-2</v>
      </c>
      <c r="AP15" s="42"/>
      <c r="AQ15" s="184" t="s">
        <v>148</v>
      </c>
      <c r="AR15" s="148" t="s">
        <v>99</v>
      </c>
      <c r="AS15" s="149" t="s">
        <v>84</v>
      </c>
      <c r="AT15" s="169"/>
      <c r="AU15" s="159" t="str">
        <f t="shared" si="9"/>
        <v/>
      </c>
      <c r="AW15" s="184" t="s">
        <v>148</v>
      </c>
      <c r="AX15" s="148" t="s">
        <v>99</v>
      </c>
      <c r="AY15" s="149" t="s">
        <v>84</v>
      </c>
      <c r="AZ15" s="169"/>
      <c r="BA15" s="159" t="str">
        <f t="shared" si="10"/>
        <v/>
      </c>
      <c r="BC15" s="184" t="s">
        <v>148</v>
      </c>
      <c r="BD15" s="148" t="s">
        <v>99</v>
      </c>
      <c r="BE15" s="149" t="s">
        <v>84</v>
      </c>
      <c r="BF15" s="169"/>
      <c r="BG15" s="159" t="str">
        <f t="shared" si="11"/>
        <v/>
      </c>
      <c r="BI15" s="184" t="s">
        <v>150</v>
      </c>
      <c r="BJ15" s="148" t="s">
        <v>99</v>
      </c>
      <c r="BK15" s="149" t="s">
        <v>84</v>
      </c>
      <c r="BL15" s="145"/>
      <c r="BM15" s="156" t="str">
        <f t="shared" si="6"/>
        <v/>
      </c>
      <c r="BO15" s="184" t="s">
        <v>150</v>
      </c>
      <c r="BP15" s="148" t="s">
        <v>99</v>
      </c>
      <c r="BQ15" s="149" t="s">
        <v>84</v>
      </c>
      <c r="BR15" s="145"/>
      <c r="BS15" s="156" t="str">
        <f t="shared" si="7"/>
        <v/>
      </c>
    </row>
    <row r="16" spans="1:71" s="2" customFormat="1" ht="15" customHeight="1" x14ac:dyDescent="0.2">
      <c r="A16" s="4"/>
      <c r="D16" s="41"/>
      <c r="E16" s="41"/>
      <c r="F16" s="41"/>
      <c r="G16" s="4" t="s">
        <v>86</v>
      </c>
      <c r="H16" s="5" t="s">
        <v>75</v>
      </c>
      <c r="I16" s="6" t="s">
        <v>78</v>
      </c>
      <c r="J16" s="6"/>
      <c r="K16" s="42" t="str">
        <f t="shared" si="8"/>
        <v/>
      </c>
      <c r="L16" s="41"/>
      <c r="M16" s="4" t="s">
        <v>86</v>
      </c>
      <c r="N16" s="5" t="s">
        <v>75</v>
      </c>
      <c r="O16" s="6" t="s">
        <v>78</v>
      </c>
      <c r="P16" s="6"/>
      <c r="Q16" s="42" t="str">
        <f t="shared" si="1"/>
        <v/>
      </c>
      <c r="S16" s="4" t="s">
        <v>86</v>
      </c>
      <c r="T16" s="5" t="s">
        <v>75</v>
      </c>
      <c r="U16" s="6" t="s">
        <v>78</v>
      </c>
      <c r="V16" s="6"/>
      <c r="W16" s="42" t="str">
        <f t="shared" si="2"/>
        <v/>
      </c>
      <c r="X16" s="44"/>
      <c r="Y16" s="4" t="s">
        <v>86</v>
      </c>
      <c r="Z16" s="5" t="s">
        <v>75</v>
      </c>
      <c r="AA16" s="6" t="s">
        <v>78</v>
      </c>
      <c r="AB16" s="6"/>
      <c r="AC16" s="42" t="str">
        <f t="shared" si="3"/>
        <v/>
      </c>
      <c r="AD16" s="42"/>
      <c r="AE16" s="4" t="s">
        <v>86</v>
      </c>
      <c r="AF16" s="5" t="s">
        <v>75</v>
      </c>
      <c r="AG16" s="6" t="s">
        <v>78</v>
      </c>
      <c r="AH16" s="6">
        <v>3</v>
      </c>
      <c r="AI16" s="42">
        <f t="shared" si="4"/>
        <v>4.7619047619047616E-2</v>
      </c>
      <c r="AJ16" s="42"/>
      <c r="AK16" s="4" t="s">
        <v>86</v>
      </c>
      <c r="AL16" s="5" t="s">
        <v>75</v>
      </c>
      <c r="AM16" s="6" t="s">
        <v>78</v>
      </c>
      <c r="AN16" s="6"/>
      <c r="AO16" s="42" t="str">
        <f t="shared" si="5"/>
        <v/>
      </c>
      <c r="AP16" s="42"/>
      <c r="AQ16" s="184" t="s">
        <v>148</v>
      </c>
      <c r="AR16" s="148" t="s">
        <v>182</v>
      </c>
      <c r="AS16" s="149" t="s">
        <v>102</v>
      </c>
      <c r="AT16" s="169"/>
      <c r="AU16" s="159" t="str">
        <f t="shared" si="9"/>
        <v/>
      </c>
      <c r="AW16" s="184" t="s">
        <v>148</v>
      </c>
      <c r="AX16" s="148" t="s">
        <v>92</v>
      </c>
      <c r="AY16" s="149" t="s">
        <v>93</v>
      </c>
      <c r="AZ16" s="169">
        <v>1</v>
      </c>
      <c r="BA16" s="159">
        <f>IF(AZ16="","",AZ16/AZ$25)</f>
        <v>5.8139534883720929E-3</v>
      </c>
      <c r="BC16" s="184" t="s">
        <v>148</v>
      </c>
      <c r="BD16" s="148" t="s">
        <v>92</v>
      </c>
      <c r="BE16" s="149" t="s">
        <v>93</v>
      </c>
      <c r="BF16" s="169"/>
      <c r="BG16" s="159" t="str">
        <f t="shared" si="11"/>
        <v/>
      </c>
      <c r="BI16" s="184" t="s">
        <v>150</v>
      </c>
      <c r="BJ16" s="148" t="s">
        <v>182</v>
      </c>
      <c r="BK16" s="149" t="s">
        <v>102</v>
      </c>
      <c r="BL16" s="145"/>
      <c r="BM16" s="156" t="str">
        <f t="shared" si="6"/>
        <v/>
      </c>
      <c r="BO16" s="184" t="s">
        <v>150</v>
      </c>
      <c r="BP16" s="148" t="s">
        <v>182</v>
      </c>
      <c r="BQ16" s="149" t="s">
        <v>102</v>
      </c>
      <c r="BR16" s="145"/>
      <c r="BS16" s="156" t="str">
        <f t="shared" si="7"/>
        <v/>
      </c>
    </row>
    <row r="17" spans="1:71" s="2" customFormat="1" ht="15" customHeight="1" thickBot="1" x14ac:dyDescent="0.25">
      <c r="A17" s="4"/>
      <c r="D17" s="41"/>
      <c r="E17" s="41"/>
      <c r="F17" s="41"/>
      <c r="G17" s="9" t="s">
        <v>86</v>
      </c>
      <c r="H17" s="10" t="s">
        <v>77</v>
      </c>
      <c r="I17" s="11" t="s">
        <v>82</v>
      </c>
      <c r="J17" s="46">
        <v>1</v>
      </c>
      <c r="K17" s="47">
        <f t="shared" si="8"/>
        <v>2.3255813953488372E-2</v>
      </c>
      <c r="L17" s="41"/>
      <c r="M17" s="4" t="s">
        <v>86</v>
      </c>
      <c r="N17" s="5" t="s">
        <v>77</v>
      </c>
      <c r="O17" s="6" t="s">
        <v>82</v>
      </c>
      <c r="P17" s="48">
        <v>1</v>
      </c>
      <c r="Q17" s="49">
        <f t="shared" si="1"/>
        <v>7.3529411764705881E-3</v>
      </c>
      <c r="S17" s="4" t="s">
        <v>86</v>
      </c>
      <c r="T17" s="5" t="s">
        <v>77</v>
      </c>
      <c r="U17" s="6" t="s">
        <v>82</v>
      </c>
      <c r="V17" s="48"/>
      <c r="W17" s="42" t="str">
        <f t="shared" si="2"/>
        <v/>
      </c>
      <c r="X17" s="49"/>
      <c r="Y17" s="4" t="s">
        <v>86</v>
      </c>
      <c r="Z17" s="5" t="s">
        <v>77</v>
      </c>
      <c r="AA17" s="6" t="s">
        <v>82</v>
      </c>
      <c r="AB17" s="48"/>
      <c r="AC17" s="49" t="str">
        <f t="shared" si="3"/>
        <v/>
      </c>
      <c r="AD17" s="49"/>
      <c r="AE17" s="4" t="s">
        <v>86</v>
      </c>
      <c r="AF17" s="5" t="s">
        <v>77</v>
      </c>
      <c r="AG17" s="6" t="s">
        <v>82</v>
      </c>
      <c r="AH17" s="48"/>
      <c r="AI17" s="49" t="str">
        <f t="shared" si="4"/>
        <v/>
      </c>
      <c r="AJ17" s="49"/>
      <c r="AK17" s="4" t="s">
        <v>86</v>
      </c>
      <c r="AL17" s="5" t="s">
        <v>77</v>
      </c>
      <c r="AM17" s="6" t="s">
        <v>82</v>
      </c>
      <c r="AN17" s="48">
        <v>4</v>
      </c>
      <c r="AO17" s="49">
        <f t="shared" si="5"/>
        <v>8.8888888888888892E-2</v>
      </c>
      <c r="AP17" s="42"/>
      <c r="AQ17" s="184" t="s">
        <v>148</v>
      </c>
      <c r="AR17" s="148" t="s">
        <v>75</v>
      </c>
      <c r="AS17" s="149" t="s">
        <v>17</v>
      </c>
      <c r="AT17" s="169"/>
      <c r="AU17" s="159" t="str">
        <f t="shared" si="9"/>
        <v/>
      </c>
      <c r="AW17" s="184" t="s">
        <v>148</v>
      </c>
      <c r="AX17" s="148" t="s">
        <v>75</v>
      </c>
      <c r="AY17" s="149" t="s">
        <v>17</v>
      </c>
      <c r="AZ17" s="169"/>
      <c r="BA17" s="159" t="str">
        <f t="shared" si="10"/>
        <v/>
      </c>
      <c r="BC17" s="184" t="s">
        <v>148</v>
      </c>
      <c r="BD17" s="148" t="s">
        <v>75</v>
      </c>
      <c r="BE17" s="149" t="s">
        <v>17</v>
      </c>
      <c r="BF17" s="169"/>
      <c r="BG17" s="159" t="str">
        <f t="shared" ref="BG17:BG18" si="12">IF(BF17="","",BF17/BF$24)</f>
        <v/>
      </c>
      <c r="BI17" s="184" t="s">
        <v>150</v>
      </c>
      <c r="BJ17" s="148" t="s">
        <v>75</v>
      </c>
      <c r="BK17" s="149" t="s">
        <v>17</v>
      </c>
      <c r="BL17" s="145"/>
      <c r="BM17" s="156" t="str">
        <f t="shared" si="6"/>
        <v/>
      </c>
      <c r="BO17" s="184" t="s">
        <v>150</v>
      </c>
      <c r="BP17" s="148" t="s">
        <v>75</v>
      </c>
      <c r="BQ17" s="149" t="s">
        <v>17</v>
      </c>
      <c r="BR17" s="145">
        <v>1</v>
      </c>
      <c r="BS17" s="156">
        <f t="shared" si="7"/>
        <v>1.4285714285714285E-2</v>
      </c>
    </row>
    <row r="18" spans="1:71" s="2" customFormat="1" ht="15" customHeight="1" x14ac:dyDescent="0.2">
      <c r="F18" s="41"/>
      <c r="G18" s="51" t="s">
        <v>122</v>
      </c>
      <c r="H18" s="67">
        <v>2</v>
      </c>
      <c r="I18" s="37" t="s">
        <v>83</v>
      </c>
      <c r="J18" s="6">
        <f>SUM(J6:J17)</f>
        <v>43</v>
      </c>
      <c r="K18" s="50">
        <f>SUM(K6:K17)</f>
        <v>1</v>
      </c>
      <c r="L18" s="41"/>
      <c r="M18" s="4" t="s">
        <v>86</v>
      </c>
      <c r="N18" s="5" t="s">
        <v>107</v>
      </c>
      <c r="O18" s="6" t="s">
        <v>108</v>
      </c>
      <c r="P18" s="45"/>
      <c r="Q18" s="49" t="str">
        <f t="shared" si="1"/>
        <v/>
      </c>
      <c r="S18" s="4" t="s">
        <v>86</v>
      </c>
      <c r="T18" s="5" t="s">
        <v>107</v>
      </c>
      <c r="U18" s="6" t="s">
        <v>108</v>
      </c>
      <c r="V18" s="45"/>
      <c r="W18" s="42" t="str">
        <f t="shared" si="2"/>
        <v/>
      </c>
      <c r="X18" s="49"/>
      <c r="Y18" s="4" t="s">
        <v>86</v>
      </c>
      <c r="Z18" s="5" t="s">
        <v>107</v>
      </c>
      <c r="AA18" s="6" t="s">
        <v>108</v>
      </c>
      <c r="AB18" s="45"/>
      <c r="AC18" s="49" t="str">
        <f t="shared" si="3"/>
        <v/>
      </c>
      <c r="AD18" s="49"/>
      <c r="AE18" s="4" t="s">
        <v>86</v>
      </c>
      <c r="AF18" s="5" t="s">
        <v>107</v>
      </c>
      <c r="AG18" s="6" t="s">
        <v>108</v>
      </c>
      <c r="AH18" s="45"/>
      <c r="AI18" s="49" t="str">
        <f t="shared" si="4"/>
        <v/>
      </c>
      <c r="AJ18" s="49"/>
      <c r="AK18" s="4" t="s">
        <v>86</v>
      </c>
      <c r="AL18" s="5" t="s">
        <v>107</v>
      </c>
      <c r="AM18" s="6" t="s">
        <v>108</v>
      </c>
      <c r="AN18" s="48"/>
      <c r="AO18" s="49" t="str">
        <f t="shared" si="5"/>
        <v/>
      </c>
      <c r="AP18" s="49"/>
      <c r="AQ18" s="184" t="s">
        <v>148</v>
      </c>
      <c r="AR18" s="148" t="s">
        <v>77</v>
      </c>
      <c r="AS18" s="149" t="s">
        <v>82</v>
      </c>
      <c r="AT18" s="169"/>
      <c r="AU18" s="159" t="str">
        <f t="shared" si="9"/>
        <v/>
      </c>
      <c r="AW18" s="184" t="s">
        <v>148</v>
      </c>
      <c r="AX18" s="148" t="s">
        <v>77</v>
      </c>
      <c r="AY18" s="149" t="s">
        <v>82</v>
      </c>
      <c r="AZ18" s="169"/>
      <c r="BA18" s="159" t="str">
        <f t="shared" si="10"/>
        <v/>
      </c>
      <c r="BC18" s="184" t="s">
        <v>148</v>
      </c>
      <c r="BD18" s="148" t="s">
        <v>77</v>
      </c>
      <c r="BE18" s="149" t="s">
        <v>82</v>
      </c>
      <c r="BF18" s="169"/>
      <c r="BG18" s="159" t="str">
        <f t="shared" si="12"/>
        <v/>
      </c>
      <c r="BI18" s="184" t="s">
        <v>150</v>
      </c>
      <c r="BJ18" s="148" t="s">
        <v>77</v>
      </c>
      <c r="BK18" s="149" t="s">
        <v>82</v>
      </c>
      <c r="BL18" s="145"/>
      <c r="BM18" s="156" t="str">
        <f t="shared" si="6"/>
        <v/>
      </c>
      <c r="BO18" s="184" t="s">
        <v>150</v>
      </c>
      <c r="BP18" s="148" t="s">
        <v>77</v>
      </c>
      <c r="BQ18" s="149" t="s">
        <v>82</v>
      </c>
      <c r="BR18" s="145"/>
      <c r="BS18" s="156" t="str">
        <f t="shared" si="7"/>
        <v/>
      </c>
    </row>
    <row r="19" spans="1:71" s="2" customFormat="1" ht="15" customHeight="1" x14ac:dyDescent="0.2">
      <c r="A19" s="4"/>
      <c r="B19" s="5"/>
      <c r="C19" s="6"/>
      <c r="D19" s="6"/>
      <c r="E19" s="53"/>
      <c r="F19" s="41"/>
      <c r="G19" s="4"/>
      <c r="H19" s="5"/>
      <c r="I19" s="6"/>
      <c r="J19" s="6"/>
      <c r="K19" s="53"/>
      <c r="L19" s="41"/>
      <c r="M19" s="4" t="s">
        <v>86</v>
      </c>
      <c r="N19" s="5" t="s">
        <v>109</v>
      </c>
      <c r="O19" s="6" t="s">
        <v>110</v>
      </c>
      <c r="P19" s="6">
        <v>3</v>
      </c>
      <c r="Q19" s="49">
        <f t="shared" si="1"/>
        <v>2.2058823529411766E-2</v>
      </c>
      <c r="S19" s="4" t="s">
        <v>86</v>
      </c>
      <c r="T19" s="5" t="s">
        <v>109</v>
      </c>
      <c r="U19" s="6" t="s">
        <v>110</v>
      </c>
      <c r="V19" s="6"/>
      <c r="W19" s="42" t="str">
        <f t="shared" si="2"/>
        <v/>
      </c>
      <c r="X19" s="49"/>
      <c r="Y19" s="4" t="s">
        <v>86</v>
      </c>
      <c r="Z19" s="5" t="s">
        <v>109</v>
      </c>
      <c r="AA19" s="6" t="s">
        <v>110</v>
      </c>
      <c r="AB19" s="6">
        <v>1</v>
      </c>
      <c r="AC19" s="49">
        <f t="shared" si="3"/>
        <v>3.8461538461538464E-2</v>
      </c>
      <c r="AD19" s="49"/>
      <c r="AE19" s="4" t="s">
        <v>86</v>
      </c>
      <c r="AF19" s="5" t="s">
        <v>109</v>
      </c>
      <c r="AG19" s="6" t="s">
        <v>110</v>
      </c>
      <c r="AH19" s="6">
        <v>3</v>
      </c>
      <c r="AI19" s="49">
        <f t="shared" si="4"/>
        <v>4.7619047619047616E-2</v>
      </c>
      <c r="AJ19" s="49"/>
      <c r="AK19" s="4" t="s">
        <v>86</v>
      </c>
      <c r="AL19" s="5" t="s">
        <v>109</v>
      </c>
      <c r="AM19" s="6" t="s">
        <v>110</v>
      </c>
      <c r="AN19" s="6"/>
      <c r="AO19" s="49" t="str">
        <f t="shared" si="5"/>
        <v/>
      </c>
      <c r="AP19" s="49"/>
      <c r="AQ19" s="184" t="s">
        <v>148</v>
      </c>
      <c r="AR19" s="148" t="s">
        <v>107</v>
      </c>
      <c r="AS19" s="149" t="s">
        <v>108</v>
      </c>
      <c r="AT19" s="169">
        <v>13</v>
      </c>
      <c r="AU19" s="159">
        <f>IF(AT19="","",AT19/AT$25)</f>
        <v>0.29545454545454547</v>
      </c>
      <c r="AW19" s="184" t="s">
        <v>148</v>
      </c>
      <c r="AX19" s="148" t="s">
        <v>107</v>
      </c>
      <c r="AY19" s="149" t="s">
        <v>115</v>
      </c>
      <c r="AZ19" s="169">
        <v>1</v>
      </c>
      <c r="BA19" s="159">
        <f t="shared" ref="BA19:BA24" si="13">IF(AZ19="","",AZ19/AZ$25)</f>
        <v>5.8139534883720929E-3</v>
      </c>
      <c r="BC19" s="184" t="s">
        <v>148</v>
      </c>
      <c r="BD19" s="148" t="s">
        <v>107</v>
      </c>
      <c r="BE19" s="149" t="s">
        <v>115</v>
      </c>
      <c r="BF19" s="169"/>
      <c r="BG19" s="159" t="str">
        <f t="shared" ref="BG19:BG24" si="14">IF(BF19="","",BF19/BF$25)</f>
        <v/>
      </c>
      <c r="BI19" s="184" t="s">
        <v>150</v>
      </c>
      <c r="BJ19" s="148" t="s">
        <v>107</v>
      </c>
      <c r="BK19" s="149" t="s">
        <v>115</v>
      </c>
      <c r="BL19" s="145"/>
      <c r="BM19" s="156" t="str">
        <f t="shared" si="6"/>
        <v/>
      </c>
      <c r="BO19" s="184" t="s">
        <v>150</v>
      </c>
      <c r="BP19" s="148" t="s">
        <v>107</v>
      </c>
      <c r="BQ19" s="149" t="s">
        <v>115</v>
      </c>
      <c r="BR19" s="145"/>
      <c r="BS19" s="156" t="str">
        <f t="shared" si="7"/>
        <v/>
      </c>
    </row>
    <row r="20" spans="1:71" s="2" customFormat="1" ht="15" customHeight="1" thickBot="1" x14ac:dyDescent="0.25">
      <c r="A20" s="4"/>
      <c r="B20" s="5"/>
      <c r="C20" s="6"/>
      <c r="D20" s="6"/>
      <c r="E20" s="53"/>
      <c r="F20" s="41"/>
      <c r="G20" s="4"/>
      <c r="H20" s="5"/>
      <c r="I20" s="6"/>
      <c r="J20" s="6"/>
      <c r="K20" s="53"/>
      <c r="L20" s="41"/>
      <c r="M20" s="4" t="s">
        <v>86</v>
      </c>
      <c r="N20" s="5" t="s">
        <v>107</v>
      </c>
      <c r="O20" s="6" t="s">
        <v>115</v>
      </c>
      <c r="P20" s="53">
        <v>5</v>
      </c>
      <c r="Q20" s="50">
        <f t="shared" si="1"/>
        <v>3.6764705882352942E-2</v>
      </c>
      <c r="S20" s="4" t="s">
        <v>86</v>
      </c>
      <c r="T20" s="5" t="s">
        <v>107</v>
      </c>
      <c r="U20" s="6" t="s">
        <v>115</v>
      </c>
      <c r="V20" s="53"/>
      <c r="W20" s="42" t="str">
        <f t="shared" si="2"/>
        <v/>
      </c>
      <c r="X20" s="49"/>
      <c r="Y20" t="s">
        <v>106</v>
      </c>
      <c r="Z20" s="148" t="s">
        <v>53</v>
      </c>
      <c r="AA20" s="6" t="s">
        <v>43</v>
      </c>
      <c r="AB20" s="82">
        <v>1</v>
      </c>
      <c r="AC20" s="49">
        <f t="shared" si="3"/>
        <v>3.8461538461538464E-2</v>
      </c>
      <c r="AD20" s="49"/>
      <c r="AE20" t="s">
        <v>106</v>
      </c>
      <c r="AF20" s="148" t="s">
        <v>53</v>
      </c>
      <c r="AG20" s="6" t="s">
        <v>43</v>
      </c>
      <c r="AH20" s="82"/>
      <c r="AI20" s="49" t="str">
        <f t="shared" si="4"/>
        <v/>
      </c>
      <c r="AJ20" s="49"/>
      <c r="AK20" s="4" t="s">
        <v>86</v>
      </c>
      <c r="AL20" s="148" t="s">
        <v>53</v>
      </c>
      <c r="AM20" s="6" t="s">
        <v>43</v>
      </c>
      <c r="AN20" s="82">
        <v>8</v>
      </c>
      <c r="AO20" s="49">
        <f t="shared" si="5"/>
        <v>0.17777777777777778</v>
      </c>
      <c r="AP20" s="49"/>
      <c r="AQ20" s="184" t="s">
        <v>148</v>
      </c>
      <c r="AR20" s="148" t="s">
        <v>109</v>
      </c>
      <c r="AS20" s="149" t="s">
        <v>110</v>
      </c>
      <c r="AT20" s="169"/>
      <c r="AU20" s="159" t="str">
        <f>IF(AT20="","",AT20/AT$24)</f>
        <v/>
      </c>
      <c r="AW20" s="184" t="s">
        <v>148</v>
      </c>
      <c r="AX20" s="148" t="s">
        <v>109</v>
      </c>
      <c r="AY20" s="149" t="s">
        <v>110</v>
      </c>
      <c r="AZ20" s="169">
        <v>2</v>
      </c>
      <c r="BA20" s="159">
        <f t="shared" si="13"/>
        <v>1.1627906976744186E-2</v>
      </c>
      <c r="BC20" s="184" t="s">
        <v>148</v>
      </c>
      <c r="BD20" s="148" t="s">
        <v>109</v>
      </c>
      <c r="BE20" s="149" t="s">
        <v>110</v>
      </c>
      <c r="BF20" s="169"/>
      <c r="BG20" s="159" t="str">
        <f t="shared" si="14"/>
        <v/>
      </c>
      <c r="BI20" s="184" t="s">
        <v>150</v>
      </c>
      <c r="BJ20" s="148" t="s">
        <v>107</v>
      </c>
      <c r="BK20" s="149" t="s">
        <v>108</v>
      </c>
      <c r="BL20" s="145"/>
      <c r="BM20" s="156" t="str">
        <f t="shared" si="6"/>
        <v/>
      </c>
      <c r="BO20" s="184" t="s">
        <v>150</v>
      </c>
      <c r="BP20" s="148" t="s">
        <v>107</v>
      </c>
      <c r="BQ20" s="149" t="s">
        <v>108</v>
      </c>
      <c r="BR20" s="145"/>
      <c r="BS20" s="156" t="str">
        <f t="shared" si="7"/>
        <v/>
      </c>
    </row>
    <row r="21" spans="1:71" s="2" customFormat="1" ht="15" customHeight="1" thickBot="1" x14ac:dyDescent="0.25">
      <c r="A21" s="4"/>
      <c r="B21" s="5"/>
      <c r="C21" s="6"/>
      <c r="D21" s="6"/>
      <c r="E21" s="53"/>
      <c r="F21" s="41"/>
      <c r="G21" s="4"/>
      <c r="H21" s="5"/>
      <c r="I21" s="6"/>
      <c r="J21" s="6"/>
      <c r="K21" s="53"/>
      <c r="L21" s="41"/>
      <c r="M21" s="54" t="s">
        <v>122</v>
      </c>
      <c r="N21" s="72">
        <v>1.875</v>
      </c>
      <c r="O21" s="38" t="s">
        <v>83</v>
      </c>
      <c r="P21" s="36">
        <f>SUM(P6:P20)</f>
        <v>136</v>
      </c>
      <c r="Q21" s="55">
        <f>SUM(Q6:Q20)</f>
        <v>0.99999999999999989</v>
      </c>
      <c r="S21" s="54" t="s">
        <v>122</v>
      </c>
      <c r="T21" s="72">
        <v>1.83</v>
      </c>
      <c r="U21" s="38" t="s">
        <v>83</v>
      </c>
      <c r="V21" s="36">
        <f>SUM(V6:V20)</f>
        <v>96</v>
      </c>
      <c r="W21" s="55">
        <f>SUM(W6:W20)</f>
        <v>1</v>
      </c>
      <c r="X21" s="49"/>
      <c r="Y21" s="4" t="s">
        <v>86</v>
      </c>
      <c r="Z21" s="5" t="s">
        <v>107</v>
      </c>
      <c r="AA21" s="6" t="s">
        <v>115</v>
      </c>
      <c r="AB21" s="53"/>
      <c r="AC21" s="50" t="str">
        <f t="shared" si="3"/>
        <v/>
      </c>
      <c r="AD21" s="50"/>
      <c r="AE21" s="4" t="s">
        <v>86</v>
      </c>
      <c r="AF21" s="5" t="s">
        <v>107</v>
      </c>
      <c r="AG21" s="6" t="s">
        <v>115</v>
      </c>
      <c r="AH21" s="53"/>
      <c r="AI21" s="50" t="str">
        <f t="shared" si="4"/>
        <v/>
      </c>
      <c r="AJ21" s="50"/>
      <c r="AK21" s="4" t="s">
        <v>86</v>
      </c>
      <c r="AL21" s="2" t="s">
        <v>74</v>
      </c>
      <c r="AM21" s="2" t="s">
        <v>111</v>
      </c>
      <c r="AN21" s="3">
        <v>11</v>
      </c>
      <c r="AO21" s="49">
        <f t="shared" si="5"/>
        <v>0.24444444444444444</v>
      </c>
      <c r="AP21" s="49"/>
      <c r="AQ21" s="184" t="s">
        <v>148</v>
      </c>
      <c r="AR21" s="148" t="s">
        <v>74</v>
      </c>
      <c r="AS21" s="149" t="s">
        <v>111</v>
      </c>
      <c r="AT21" s="169"/>
      <c r="AU21" s="159" t="str">
        <f>IF(AT21="","",AT21/AT$24)</f>
        <v/>
      </c>
      <c r="AW21" s="184" t="s">
        <v>148</v>
      </c>
      <c r="AX21" s="148" t="s">
        <v>74</v>
      </c>
      <c r="AY21" s="149" t="s">
        <v>111</v>
      </c>
      <c r="AZ21" s="169"/>
      <c r="BA21" s="159" t="str">
        <f t="shared" si="13"/>
        <v/>
      </c>
      <c r="BC21" s="184" t="s">
        <v>148</v>
      </c>
      <c r="BD21" s="148" t="s">
        <v>74</v>
      </c>
      <c r="BE21" s="149" t="s">
        <v>111</v>
      </c>
      <c r="BF21" s="169">
        <v>24</v>
      </c>
      <c r="BG21" s="159">
        <f t="shared" si="14"/>
        <v>0.29268292682926828</v>
      </c>
      <c r="BI21" s="184" t="s">
        <v>150</v>
      </c>
      <c r="BJ21" s="148" t="s">
        <v>109</v>
      </c>
      <c r="BK21" s="149" t="s">
        <v>110</v>
      </c>
      <c r="BL21" s="145"/>
      <c r="BM21" s="156" t="str">
        <f t="shared" si="6"/>
        <v/>
      </c>
      <c r="BO21" s="184" t="s">
        <v>150</v>
      </c>
      <c r="BP21" s="148" t="s">
        <v>109</v>
      </c>
      <c r="BQ21" s="149" t="s">
        <v>110</v>
      </c>
      <c r="BR21" s="145"/>
      <c r="BS21" s="156" t="str">
        <f t="shared" si="7"/>
        <v/>
      </c>
    </row>
    <row r="22" spans="1:71" s="2" customFormat="1" ht="15" customHeight="1" x14ac:dyDescent="0.2">
      <c r="A22" s="4"/>
      <c r="B22" s="5"/>
      <c r="C22" s="6"/>
      <c r="D22" s="6"/>
      <c r="E22" s="53"/>
      <c r="F22" s="41"/>
      <c r="G22" s="4"/>
      <c r="H22" s="5"/>
      <c r="I22" s="6"/>
      <c r="J22" s="6"/>
      <c r="K22" s="53"/>
      <c r="L22" s="41"/>
      <c r="M22" s="51"/>
      <c r="N22" s="52"/>
      <c r="O22" s="37"/>
      <c r="P22" s="6"/>
      <c r="Q22" s="50"/>
      <c r="S22" s="51"/>
      <c r="T22" s="52"/>
      <c r="U22" s="37"/>
      <c r="V22" s="6"/>
      <c r="W22" s="50"/>
      <c r="X22" s="49"/>
      <c r="Y22" s="54" t="s">
        <v>122</v>
      </c>
      <c r="Z22" s="72">
        <v>2</v>
      </c>
      <c r="AA22" s="38" t="s">
        <v>83</v>
      </c>
      <c r="AB22" s="36">
        <f>SUM(AB6:AB21)</f>
        <v>26</v>
      </c>
      <c r="AC22" s="55">
        <f>SUM(AC6:AC21)</f>
        <v>1</v>
      </c>
      <c r="AD22" s="49"/>
      <c r="AE22" s="54" t="s">
        <v>122</v>
      </c>
      <c r="AF22" s="72">
        <v>2</v>
      </c>
      <c r="AG22" s="38" t="s">
        <v>83</v>
      </c>
      <c r="AH22" s="36">
        <f>SUM(AH6:AH21)</f>
        <v>63</v>
      </c>
      <c r="AI22" s="55">
        <f>SUM(AI6:AI21)</f>
        <v>1</v>
      </c>
      <c r="AJ22" s="49"/>
      <c r="AK22" s="4" t="s">
        <v>86</v>
      </c>
      <c r="AL22" s="2" t="s">
        <v>55</v>
      </c>
      <c r="AM22" s="2" t="s">
        <v>180</v>
      </c>
      <c r="AN22" s="3">
        <v>1</v>
      </c>
      <c r="AO22" s="49">
        <f t="shared" si="5"/>
        <v>2.2222222222222223E-2</v>
      </c>
      <c r="AP22" s="50"/>
      <c r="AQ22" s="184" t="s">
        <v>148</v>
      </c>
      <c r="AR22" s="140" t="s">
        <v>77</v>
      </c>
      <c r="AS22" s="149" t="s">
        <v>124</v>
      </c>
      <c r="AT22" s="169"/>
      <c r="AU22" s="159" t="str">
        <f>IF(AT22="","",AT22/AT$24)</f>
        <v/>
      </c>
      <c r="AW22" s="184" t="s">
        <v>148</v>
      </c>
      <c r="AX22" s="140" t="s">
        <v>120</v>
      </c>
      <c r="AY22" s="149" t="s">
        <v>121</v>
      </c>
      <c r="AZ22" s="169">
        <v>22</v>
      </c>
      <c r="BA22" s="159">
        <f t="shared" si="13"/>
        <v>0.12790697674418605</v>
      </c>
      <c r="BC22" s="184" t="s">
        <v>148</v>
      </c>
      <c r="BD22" s="140" t="s">
        <v>120</v>
      </c>
      <c r="BE22" s="149" t="s">
        <v>121</v>
      </c>
      <c r="BF22" s="169">
        <v>15</v>
      </c>
      <c r="BG22" s="159">
        <f t="shared" si="14"/>
        <v>0.18292682926829268</v>
      </c>
      <c r="BI22" s="184" t="s">
        <v>150</v>
      </c>
      <c r="BJ22" s="148" t="s">
        <v>74</v>
      </c>
      <c r="BK22" s="149" t="s">
        <v>111</v>
      </c>
      <c r="BL22" s="145"/>
      <c r="BM22" s="156" t="str">
        <f t="shared" si="6"/>
        <v/>
      </c>
      <c r="BO22" s="184" t="s">
        <v>150</v>
      </c>
      <c r="BP22" s="148" t="s">
        <v>74</v>
      </c>
      <c r="BQ22" s="149" t="s">
        <v>111</v>
      </c>
      <c r="BR22" s="145"/>
      <c r="BS22" s="156" t="str">
        <f t="shared" si="7"/>
        <v/>
      </c>
    </row>
    <row r="23" spans="1:71" s="2" customFormat="1" ht="15" customHeight="1" x14ac:dyDescent="0.2">
      <c r="A23" s="4"/>
      <c r="B23" s="5"/>
      <c r="C23" s="6"/>
      <c r="D23" s="6"/>
      <c r="E23" s="53"/>
      <c r="F23" s="41"/>
      <c r="G23" s="4"/>
      <c r="H23" s="5"/>
      <c r="I23" s="6"/>
      <c r="J23" s="6"/>
      <c r="K23" s="53"/>
      <c r="L23" s="41"/>
      <c r="M23" s="51"/>
      <c r="N23" s="52"/>
      <c r="O23" s="37"/>
      <c r="P23" s="6"/>
      <c r="Q23" s="50"/>
      <c r="S23" s="51"/>
      <c r="T23" s="52"/>
      <c r="U23" s="37"/>
      <c r="V23" s="149"/>
      <c r="W23" s="50"/>
      <c r="X23" s="49"/>
      <c r="Y23" s="51"/>
      <c r="Z23" s="52"/>
      <c r="AA23" s="37"/>
      <c r="AB23" s="6"/>
      <c r="AC23" s="50"/>
      <c r="AD23" s="50"/>
      <c r="AE23" s="50"/>
      <c r="AF23" s="50"/>
      <c r="AG23" s="50"/>
      <c r="AH23" s="50"/>
      <c r="AI23" s="50"/>
      <c r="AJ23" s="50"/>
      <c r="AK23" s="4" t="s">
        <v>86</v>
      </c>
      <c r="AL23" s="2" t="s">
        <v>89</v>
      </c>
      <c r="AM23" s="2" t="s">
        <v>14</v>
      </c>
      <c r="AN23" s="3">
        <v>1</v>
      </c>
      <c r="AO23" s="49">
        <f t="shared" si="5"/>
        <v>2.2222222222222223E-2</v>
      </c>
      <c r="AP23" s="49"/>
      <c r="AQ23" s="184" t="s">
        <v>148</v>
      </c>
      <c r="AR23" s="140" t="s">
        <v>74</v>
      </c>
      <c r="AS23" s="149" t="s">
        <v>44</v>
      </c>
      <c r="AT23" s="162"/>
      <c r="AU23" s="163" t="str">
        <f>IF(AT23="","",AT23/AT$24)</f>
        <v/>
      </c>
      <c r="AW23" s="184" t="s">
        <v>148</v>
      </c>
      <c r="AX23" s="140" t="s">
        <v>189</v>
      </c>
      <c r="AY23" s="149" t="s">
        <v>188</v>
      </c>
      <c r="AZ23" s="162"/>
      <c r="BA23" s="159" t="str">
        <f t="shared" si="13"/>
        <v/>
      </c>
      <c r="BC23" s="184" t="s">
        <v>148</v>
      </c>
      <c r="BD23" s="140" t="s">
        <v>189</v>
      </c>
      <c r="BE23" s="149" t="s">
        <v>188</v>
      </c>
      <c r="BF23" s="162"/>
      <c r="BG23" s="159" t="str">
        <f t="shared" si="14"/>
        <v/>
      </c>
      <c r="BI23" s="184" t="s">
        <v>150</v>
      </c>
      <c r="BJ23" s="148" t="s">
        <v>74</v>
      </c>
      <c r="BK23" s="149" t="s">
        <v>118</v>
      </c>
      <c r="BL23" s="145"/>
      <c r="BM23" s="156" t="str">
        <f t="shared" si="6"/>
        <v/>
      </c>
      <c r="BO23" s="184" t="s">
        <v>150</v>
      </c>
      <c r="BP23" s="148" t="s">
        <v>74</v>
      </c>
      <c r="BQ23" s="149" t="s">
        <v>118</v>
      </c>
      <c r="BR23" s="145"/>
      <c r="BS23" s="156" t="str">
        <f t="shared" si="7"/>
        <v/>
      </c>
    </row>
    <row r="24" spans="1:71" s="2" customFormat="1" ht="15" customHeight="1" thickBot="1" x14ac:dyDescent="0.25">
      <c r="A24" s="4"/>
      <c r="B24" s="5"/>
      <c r="C24" s="6"/>
      <c r="D24" s="6"/>
      <c r="E24" s="53"/>
      <c r="F24" s="41"/>
      <c r="G24" s="4"/>
      <c r="H24" s="5"/>
      <c r="I24" s="6"/>
      <c r="J24" s="6"/>
      <c r="K24" s="53"/>
      <c r="L24" s="41"/>
      <c r="M24" s="4"/>
      <c r="N24" s="5"/>
      <c r="O24" s="6"/>
      <c r="P24" s="6"/>
      <c r="Q24" s="53"/>
      <c r="S24" s="51"/>
      <c r="T24" s="52"/>
      <c r="U24" s="37"/>
      <c r="V24" s="149"/>
      <c r="W24" s="50"/>
      <c r="X24" s="49"/>
      <c r="Y24" s="51"/>
      <c r="Z24" s="52"/>
      <c r="AA24" s="37"/>
      <c r="AB24" s="6"/>
      <c r="AC24" s="50"/>
      <c r="AD24" s="50"/>
      <c r="AE24" s="50"/>
      <c r="AF24" s="50"/>
      <c r="AG24" s="50"/>
      <c r="AH24" s="50"/>
      <c r="AI24" s="50"/>
      <c r="AJ24" s="50"/>
      <c r="AK24" s="4" t="s">
        <v>86</v>
      </c>
      <c r="AL24" s="5" t="s">
        <v>107</v>
      </c>
      <c r="AM24" s="6" t="s">
        <v>115</v>
      </c>
      <c r="AN24" s="53"/>
      <c r="AO24" s="49" t="str">
        <f t="shared" si="5"/>
        <v/>
      </c>
      <c r="AP24" s="50"/>
      <c r="AQ24" s="192" t="s">
        <v>148</v>
      </c>
      <c r="AR24" s="154" t="s">
        <v>120</v>
      </c>
      <c r="AS24" s="150" t="s">
        <v>185</v>
      </c>
      <c r="AT24" s="165">
        <v>24</v>
      </c>
      <c r="AU24" s="160">
        <f>IF(AT24="","",AT24/AT$25)</f>
        <v>0.54545454545454541</v>
      </c>
      <c r="AW24" s="192" t="s">
        <v>148</v>
      </c>
      <c r="AX24" s="154" t="s">
        <v>53</v>
      </c>
      <c r="AY24" s="150" t="s">
        <v>179</v>
      </c>
      <c r="AZ24" s="165">
        <v>2</v>
      </c>
      <c r="BA24" s="160">
        <f t="shared" si="13"/>
        <v>1.1627906976744186E-2</v>
      </c>
      <c r="BC24" s="192" t="s">
        <v>148</v>
      </c>
      <c r="BD24" s="154" t="s">
        <v>53</v>
      </c>
      <c r="BE24" s="150" t="s">
        <v>179</v>
      </c>
      <c r="BF24" s="165"/>
      <c r="BG24" s="160" t="str">
        <f t="shared" si="14"/>
        <v/>
      </c>
      <c r="BI24" s="184" t="s">
        <v>150</v>
      </c>
      <c r="BJ24" s="148" t="s">
        <v>77</v>
      </c>
      <c r="BK24" s="149" t="s">
        <v>112</v>
      </c>
      <c r="BL24" s="145"/>
      <c r="BM24" s="156" t="str">
        <f>IF(BL24="","",BL24/BL$41)</f>
        <v/>
      </c>
      <c r="BO24" s="184" t="s">
        <v>150</v>
      </c>
      <c r="BP24" s="148" t="s">
        <v>77</v>
      </c>
      <c r="BQ24" s="149" t="s">
        <v>112</v>
      </c>
      <c r="BR24" s="145"/>
      <c r="BS24" s="156" t="str">
        <f>IF(BR24="","",BR24/BR$41)</f>
        <v/>
      </c>
    </row>
    <row r="25" spans="1:71" s="2" customFormat="1" ht="15" customHeight="1" x14ac:dyDescent="0.2">
      <c r="AK25" s="54" t="s">
        <v>122</v>
      </c>
      <c r="AL25" s="72">
        <v>1.86</v>
      </c>
      <c r="AM25" s="38" t="s">
        <v>83</v>
      </c>
      <c r="AN25" s="36">
        <f>SUM(AN6:AN24)</f>
        <v>45</v>
      </c>
      <c r="AO25" s="55">
        <f>SUM(AO6:AO24)</f>
        <v>1</v>
      </c>
      <c r="AP25" s="50"/>
      <c r="AQ25" s="193" t="s">
        <v>122</v>
      </c>
      <c r="AR25" s="71">
        <v>1.67</v>
      </c>
      <c r="AS25" s="152" t="s">
        <v>83</v>
      </c>
      <c r="AT25" s="169">
        <f>SUM(AT6:AT24)</f>
        <v>44</v>
      </c>
      <c r="AU25" s="166">
        <f>SUM(AU6:AU24)</f>
        <v>1</v>
      </c>
      <c r="AW25" s="193" t="s">
        <v>122</v>
      </c>
      <c r="AX25" s="71">
        <v>2</v>
      </c>
      <c r="AY25" s="152" t="s">
        <v>83</v>
      </c>
      <c r="AZ25" s="169">
        <f>SUM(AZ6:AZ24)</f>
        <v>172</v>
      </c>
      <c r="BA25" s="166">
        <f>SUM(BA6:BA24)</f>
        <v>1</v>
      </c>
      <c r="BC25" s="193" t="s">
        <v>122</v>
      </c>
      <c r="BD25" s="71">
        <v>1.5</v>
      </c>
      <c r="BE25" s="152" t="s">
        <v>83</v>
      </c>
      <c r="BF25" s="169">
        <f>SUM(BF6:BF24)</f>
        <v>82</v>
      </c>
      <c r="BG25" s="166">
        <f>SUM(BG6:BG24)</f>
        <v>1</v>
      </c>
      <c r="BI25" s="184" t="s">
        <v>150</v>
      </c>
      <c r="BJ25" s="157" t="s">
        <v>120</v>
      </c>
      <c r="BK25" s="149" t="s">
        <v>121</v>
      </c>
      <c r="BL25" s="145"/>
      <c r="BM25" s="156" t="str">
        <f t="shared" ref="BM25:BM40" si="15">IF(BL25="","",BL25/BL$41)</f>
        <v/>
      </c>
      <c r="BO25" s="184" t="s">
        <v>150</v>
      </c>
      <c r="BP25" s="157" t="s">
        <v>120</v>
      </c>
      <c r="BQ25" s="149" t="s">
        <v>121</v>
      </c>
      <c r="BR25" s="145"/>
      <c r="BS25" s="156" t="str">
        <f t="shared" ref="BS25:BS40" si="16">IF(BR25="","",BR25/BR$41)</f>
        <v/>
      </c>
    </row>
    <row r="26" spans="1:71" s="2" customFormat="1" ht="30" customHeight="1" x14ac:dyDescent="0.2">
      <c r="AP26" s="53"/>
      <c r="AU26" s="3"/>
      <c r="BC26" s="148"/>
      <c r="BD26" s="149"/>
      <c r="BE26" s="145"/>
      <c r="BF26" s="156"/>
      <c r="BI26" s="184" t="s">
        <v>150</v>
      </c>
      <c r="BJ26" s="148" t="s">
        <v>55</v>
      </c>
      <c r="BK26" s="149" t="s">
        <v>56</v>
      </c>
      <c r="BL26" s="145"/>
      <c r="BM26" s="156" t="str">
        <f t="shared" si="15"/>
        <v/>
      </c>
      <c r="BO26" s="184" t="s">
        <v>150</v>
      </c>
      <c r="BP26" s="148" t="s">
        <v>55</v>
      </c>
      <c r="BQ26" s="149" t="s">
        <v>56</v>
      </c>
      <c r="BR26" s="145"/>
      <c r="BS26" s="156" t="str">
        <f t="shared" si="16"/>
        <v/>
      </c>
    </row>
    <row r="27" spans="1:71" s="2" customFormat="1" ht="15" customHeight="1" thickBot="1" x14ac:dyDescent="0.25">
      <c r="A27" s="1" t="s">
        <v>40</v>
      </c>
      <c r="B27" s="5"/>
      <c r="C27" s="6"/>
      <c r="D27" s="6"/>
      <c r="E27" s="53"/>
      <c r="F27" s="41"/>
      <c r="G27" s="56" t="s">
        <v>154</v>
      </c>
      <c r="H27" s="5"/>
      <c r="I27" s="6"/>
      <c r="J27" s="6"/>
      <c r="K27" s="53"/>
      <c r="L27" s="41"/>
      <c r="M27" s="56" t="s">
        <v>30</v>
      </c>
      <c r="N27" s="41"/>
      <c r="O27" s="53"/>
      <c r="P27" s="53"/>
      <c r="Q27" s="53"/>
      <c r="S27" s="56" t="s">
        <v>49</v>
      </c>
      <c r="T27" s="41"/>
      <c r="U27" s="53"/>
      <c r="V27" s="53"/>
      <c r="W27" s="53"/>
      <c r="X27" s="48"/>
      <c r="Y27" s="56" t="s">
        <v>47</v>
      </c>
      <c r="Z27" s="41"/>
      <c r="AA27" s="53"/>
      <c r="AB27" s="53"/>
      <c r="AC27" s="53"/>
      <c r="AD27" s="53"/>
      <c r="AE27" s="1" t="s">
        <v>10</v>
      </c>
      <c r="AG27" s="3"/>
      <c r="AH27" s="3"/>
      <c r="AI27" s="3"/>
      <c r="AJ27" s="53"/>
      <c r="AK27" s="1" t="s">
        <v>165</v>
      </c>
      <c r="AM27" s="3"/>
      <c r="AN27" s="3"/>
      <c r="AO27" s="3"/>
      <c r="AP27" s="53"/>
      <c r="AQ27" s="146" t="s">
        <v>216</v>
      </c>
      <c r="AR27" s="145"/>
      <c r="AS27" s="145"/>
      <c r="AT27" s="145"/>
      <c r="AU27" s="145"/>
      <c r="AW27" s="146" t="s">
        <v>218</v>
      </c>
      <c r="AX27" s="145"/>
      <c r="AY27" s="145"/>
      <c r="AZ27" s="145"/>
      <c r="BA27" s="145"/>
      <c r="BC27" s="140"/>
      <c r="BD27" s="149"/>
      <c r="BE27" s="145"/>
      <c r="BF27" s="156"/>
      <c r="BI27" s="184" t="s">
        <v>150</v>
      </c>
      <c r="BJ27" s="148" t="s">
        <v>53</v>
      </c>
      <c r="BK27" s="149" t="s">
        <v>179</v>
      </c>
      <c r="BL27" s="145"/>
      <c r="BM27" s="156" t="str">
        <f t="shared" si="15"/>
        <v/>
      </c>
      <c r="BO27" s="184" t="s">
        <v>150</v>
      </c>
      <c r="BP27" s="148" t="s">
        <v>53</v>
      </c>
      <c r="BQ27" s="149" t="s">
        <v>179</v>
      </c>
      <c r="BR27" s="145"/>
      <c r="BS27" s="156" t="str">
        <f t="shared" si="16"/>
        <v/>
      </c>
    </row>
    <row r="28" spans="1:71" s="2" customFormat="1" ht="26.25" customHeight="1" thickBot="1" x14ac:dyDescent="0.25">
      <c r="A28" s="7" t="s">
        <v>69</v>
      </c>
      <c r="B28" s="7" t="s">
        <v>70</v>
      </c>
      <c r="C28" s="7" t="s">
        <v>71</v>
      </c>
      <c r="D28" s="7" t="s">
        <v>72</v>
      </c>
      <c r="E28" s="8" t="s">
        <v>73</v>
      </c>
      <c r="F28" s="41"/>
      <c r="G28" s="7" t="s">
        <v>69</v>
      </c>
      <c r="H28" s="7" t="s">
        <v>70</v>
      </c>
      <c r="I28" s="7" t="s">
        <v>71</v>
      </c>
      <c r="J28" s="7" t="s">
        <v>72</v>
      </c>
      <c r="K28" s="8" t="s">
        <v>73</v>
      </c>
      <c r="L28" s="41"/>
      <c r="M28" s="7" t="s">
        <v>69</v>
      </c>
      <c r="N28" s="7" t="s">
        <v>70</v>
      </c>
      <c r="O28" s="7" t="s">
        <v>71</v>
      </c>
      <c r="P28" s="7" t="s">
        <v>72</v>
      </c>
      <c r="Q28" s="8" t="s">
        <v>73</v>
      </c>
      <c r="S28" s="7" t="s">
        <v>69</v>
      </c>
      <c r="T28" s="7" t="s">
        <v>70</v>
      </c>
      <c r="U28" s="7" t="s">
        <v>71</v>
      </c>
      <c r="V28" s="7" t="s">
        <v>72</v>
      </c>
      <c r="W28" s="8" t="s">
        <v>73</v>
      </c>
      <c r="X28" s="17"/>
      <c r="Y28" s="7" t="s">
        <v>69</v>
      </c>
      <c r="Z28" s="7" t="s">
        <v>70</v>
      </c>
      <c r="AA28" s="7" t="s">
        <v>71</v>
      </c>
      <c r="AB28" s="7" t="s">
        <v>72</v>
      </c>
      <c r="AC28" s="8" t="s">
        <v>73</v>
      </c>
      <c r="AD28" s="17"/>
      <c r="AE28" s="7" t="s">
        <v>69</v>
      </c>
      <c r="AF28" s="7" t="s">
        <v>70</v>
      </c>
      <c r="AG28" s="7" t="s">
        <v>71</v>
      </c>
      <c r="AH28" s="7" t="s">
        <v>72</v>
      </c>
      <c r="AI28" s="8" t="s">
        <v>73</v>
      </c>
      <c r="AJ28" s="17"/>
      <c r="AK28" s="7" t="s">
        <v>69</v>
      </c>
      <c r="AL28" s="7" t="s">
        <v>70</v>
      </c>
      <c r="AM28" s="7" t="s">
        <v>71</v>
      </c>
      <c r="AN28" s="7" t="s">
        <v>72</v>
      </c>
      <c r="AO28" s="8" t="s">
        <v>73</v>
      </c>
      <c r="AP28" s="17"/>
      <c r="AQ28" s="158" t="s">
        <v>69</v>
      </c>
      <c r="AR28" s="158" t="s">
        <v>70</v>
      </c>
      <c r="AS28" s="158" t="s">
        <v>71</v>
      </c>
      <c r="AT28" s="158" t="s">
        <v>72</v>
      </c>
      <c r="AU28" s="158" t="s">
        <v>73</v>
      </c>
      <c r="AW28" s="158" t="s">
        <v>69</v>
      </c>
      <c r="AX28" s="158" t="s">
        <v>70</v>
      </c>
      <c r="AY28" s="158" t="s">
        <v>71</v>
      </c>
      <c r="AZ28" s="158" t="s">
        <v>72</v>
      </c>
      <c r="BA28" s="158" t="s">
        <v>73</v>
      </c>
      <c r="BC28" s="140"/>
      <c r="BD28" s="149"/>
      <c r="BE28" s="145"/>
      <c r="BF28" s="156"/>
      <c r="BI28" s="184" t="s">
        <v>150</v>
      </c>
      <c r="BJ28" s="148" t="s">
        <v>74</v>
      </c>
      <c r="BK28" s="149" t="s">
        <v>66</v>
      </c>
      <c r="BL28" s="145"/>
      <c r="BM28" s="156" t="str">
        <f t="shared" si="15"/>
        <v/>
      </c>
      <c r="BO28" s="184" t="s">
        <v>150</v>
      </c>
      <c r="BP28" s="148" t="s">
        <v>74</v>
      </c>
      <c r="BQ28" s="149" t="s">
        <v>66</v>
      </c>
      <c r="BR28" s="145"/>
      <c r="BS28" s="156" t="str">
        <f t="shared" si="16"/>
        <v/>
      </c>
    </row>
    <row r="29" spans="1:71" s="2" customFormat="1" ht="15" customHeight="1" x14ac:dyDescent="0.2">
      <c r="A29" s="4" t="s">
        <v>94</v>
      </c>
      <c r="B29" s="5" t="s">
        <v>74</v>
      </c>
      <c r="C29" s="6" t="s">
        <v>79</v>
      </c>
      <c r="D29" s="6">
        <v>20</v>
      </c>
      <c r="E29" s="40">
        <f t="shared" ref="E29:E36" si="17">IF(D29="","",D29/D$37)</f>
        <v>0.17699115044247787</v>
      </c>
      <c r="F29" s="41"/>
      <c r="G29" s="4" t="s">
        <v>94</v>
      </c>
      <c r="H29" s="5" t="s">
        <v>74</v>
      </c>
      <c r="I29" s="6" t="s">
        <v>79</v>
      </c>
      <c r="J29" s="6"/>
      <c r="K29" s="40" t="str">
        <f t="shared" ref="K29:K36" si="18">IF(J29="","",J29/J$37)</f>
        <v/>
      </c>
      <c r="L29" s="41"/>
      <c r="M29" s="4" t="s">
        <v>94</v>
      </c>
      <c r="N29" s="5" t="s">
        <v>74</v>
      </c>
      <c r="O29" s="6" t="s">
        <v>79</v>
      </c>
      <c r="P29" s="6"/>
      <c r="Q29" s="40" t="str">
        <f t="shared" ref="Q29:Q40" si="19">IF(P29="","",P29/P$41)</f>
        <v/>
      </c>
      <c r="S29" s="4" t="s">
        <v>94</v>
      </c>
      <c r="T29" s="5" t="s">
        <v>74</v>
      </c>
      <c r="U29" s="6" t="s">
        <v>79</v>
      </c>
      <c r="V29" s="6">
        <v>3</v>
      </c>
      <c r="W29" s="40">
        <f t="shared" ref="W29:W40" si="20">IF(V29="","",V29/V$41)</f>
        <v>5.5555555555555552E-2</v>
      </c>
      <c r="X29" s="57"/>
      <c r="Y29" s="4" t="s">
        <v>94</v>
      </c>
      <c r="Z29" s="5" t="s">
        <v>74</v>
      </c>
      <c r="AA29" s="6" t="s">
        <v>79</v>
      </c>
      <c r="AB29" s="6"/>
      <c r="AC29" s="40" t="str">
        <f>IF(AB29="","",AB29/AB$41)</f>
        <v/>
      </c>
      <c r="AD29" s="40"/>
      <c r="AE29" s="4" t="s">
        <v>86</v>
      </c>
      <c r="AF29" s="5" t="s">
        <v>74</v>
      </c>
      <c r="AG29" s="6" t="s">
        <v>8</v>
      </c>
      <c r="AH29" s="6"/>
      <c r="AI29" s="40" t="str">
        <f t="shared" ref="AI29:AI41" si="21">IF(AH29="","",AH29/AH$42)</f>
        <v/>
      </c>
      <c r="AJ29" s="40"/>
      <c r="AK29" s="4" t="s">
        <v>86</v>
      </c>
      <c r="AL29" s="5" t="s">
        <v>74</v>
      </c>
      <c r="AM29" s="6" t="s">
        <v>8</v>
      </c>
      <c r="AN29" s="6">
        <v>2</v>
      </c>
      <c r="AO29" s="40">
        <f t="shared" ref="AO29:AO41" si="22">IF(AN29="","",AN29/AN$42)</f>
        <v>3.1746031746031744E-2</v>
      </c>
      <c r="AP29" s="40"/>
      <c r="AQ29" s="194" t="s">
        <v>150</v>
      </c>
      <c r="AR29" s="148" t="s">
        <v>74</v>
      </c>
      <c r="AS29" s="149" t="s">
        <v>79</v>
      </c>
      <c r="AT29" s="161"/>
      <c r="AU29" s="159" t="str">
        <f>IF(AT29="","",AT29/AT$55)</f>
        <v/>
      </c>
      <c r="AW29" s="194" t="s">
        <v>150</v>
      </c>
      <c r="AX29" s="148" t="s">
        <v>74</v>
      </c>
      <c r="AY29" s="149" t="s">
        <v>79</v>
      </c>
      <c r="AZ29" s="161"/>
      <c r="BA29" s="159" t="str">
        <f>IF(AZ29="","",AZ29/AZ$55)</f>
        <v/>
      </c>
      <c r="BC29" s="149"/>
      <c r="BD29" s="151"/>
      <c r="BE29" s="145"/>
      <c r="BF29" s="156"/>
      <c r="BI29" s="184" t="s">
        <v>150</v>
      </c>
      <c r="BJ29" s="148" t="s">
        <v>89</v>
      </c>
      <c r="BK29" s="149" t="s">
        <v>67</v>
      </c>
      <c r="BL29" s="145"/>
      <c r="BM29" s="156" t="str">
        <f t="shared" si="15"/>
        <v/>
      </c>
      <c r="BO29" s="184" t="s">
        <v>150</v>
      </c>
      <c r="BP29" s="148" t="s">
        <v>89</v>
      </c>
      <c r="BQ29" s="149" t="s">
        <v>67</v>
      </c>
      <c r="BR29" s="145"/>
      <c r="BS29" s="156" t="str">
        <f t="shared" si="16"/>
        <v/>
      </c>
    </row>
    <row r="30" spans="1:71" s="2" customFormat="1" ht="15" customHeight="1" x14ac:dyDescent="0.2">
      <c r="A30" s="4" t="s">
        <v>94</v>
      </c>
      <c r="B30" s="5" t="s">
        <v>87</v>
      </c>
      <c r="C30" s="6" t="s">
        <v>88</v>
      </c>
      <c r="D30" s="6">
        <v>15</v>
      </c>
      <c r="E30" s="40">
        <f t="shared" si="17"/>
        <v>0.13274336283185842</v>
      </c>
      <c r="F30" s="41"/>
      <c r="G30" s="4" t="s">
        <v>94</v>
      </c>
      <c r="H30" s="5" t="s">
        <v>87</v>
      </c>
      <c r="I30" s="6" t="s">
        <v>88</v>
      </c>
      <c r="J30" s="6">
        <v>114</v>
      </c>
      <c r="K30" s="40">
        <f t="shared" si="18"/>
        <v>0.6333333333333333</v>
      </c>
      <c r="L30" s="41"/>
      <c r="M30" s="4" t="s">
        <v>94</v>
      </c>
      <c r="N30" s="5" t="s">
        <v>87</v>
      </c>
      <c r="O30" s="6" t="s">
        <v>88</v>
      </c>
      <c r="P30" s="6"/>
      <c r="Q30" s="40" t="str">
        <f t="shared" si="19"/>
        <v/>
      </c>
      <c r="S30" s="4" t="s">
        <v>94</v>
      </c>
      <c r="T30" s="5" t="s">
        <v>87</v>
      </c>
      <c r="U30" s="6" t="s">
        <v>88</v>
      </c>
      <c r="V30" s="6">
        <v>12</v>
      </c>
      <c r="W30" s="40">
        <f t="shared" si="20"/>
        <v>0.22222222222222221</v>
      </c>
      <c r="X30" s="57"/>
      <c r="Y30" s="4" t="s">
        <v>94</v>
      </c>
      <c r="Z30" s="5" t="s">
        <v>87</v>
      </c>
      <c r="AA30" s="6" t="s">
        <v>88</v>
      </c>
      <c r="AB30" s="6">
        <v>1</v>
      </c>
      <c r="AC30" s="42">
        <f>IF(AB30="","",AB30/AB$41)</f>
        <v>4.5454545454545456E-2</v>
      </c>
      <c r="AD30" s="42"/>
      <c r="AE30" s="4" t="s">
        <v>86</v>
      </c>
      <c r="AF30" s="5" t="s">
        <v>87</v>
      </c>
      <c r="AG30" s="6" t="s">
        <v>88</v>
      </c>
      <c r="AH30" s="6">
        <v>5</v>
      </c>
      <c r="AI30" s="40">
        <f t="shared" si="21"/>
        <v>6.1728395061728392E-2</v>
      </c>
      <c r="AJ30" s="42"/>
      <c r="AK30" s="4" t="s">
        <v>86</v>
      </c>
      <c r="AL30" s="5" t="s">
        <v>87</v>
      </c>
      <c r="AM30" s="6" t="s">
        <v>88</v>
      </c>
      <c r="AN30" s="6">
        <v>34</v>
      </c>
      <c r="AO30" s="40">
        <f t="shared" si="22"/>
        <v>0.53968253968253965</v>
      </c>
      <c r="AP30" s="40"/>
      <c r="AQ30" s="184" t="s">
        <v>150</v>
      </c>
      <c r="AR30" s="148" t="s">
        <v>87</v>
      </c>
      <c r="AS30" s="149" t="s">
        <v>88</v>
      </c>
      <c r="AT30" s="169">
        <v>2</v>
      </c>
      <c r="AU30" s="159">
        <f>IF(AT30="","",AT30/AT$42)</f>
        <v>4.2553191489361701E-2</v>
      </c>
      <c r="AW30" s="184" t="s">
        <v>150</v>
      </c>
      <c r="AX30" s="148" t="s">
        <v>87</v>
      </c>
      <c r="AY30" s="149" t="s">
        <v>88</v>
      </c>
      <c r="AZ30" s="169">
        <v>4</v>
      </c>
      <c r="BA30" s="159">
        <f>IF(AZ30="","",AZ30/AZ$42)</f>
        <v>0.25</v>
      </c>
      <c r="BC30" s="140"/>
      <c r="BD30" s="149"/>
      <c r="BE30" s="145"/>
      <c r="BF30" s="156"/>
      <c r="BI30" s="184" t="s">
        <v>150</v>
      </c>
      <c r="BJ30" s="148" t="s">
        <v>55</v>
      </c>
      <c r="BK30" s="149" t="s">
        <v>180</v>
      </c>
      <c r="BL30" s="145"/>
      <c r="BM30" s="156" t="str">
        <f t="shared" si="15"/>
        <v/>
      </c>
      <c r="BO30" s="184" t="s">
        <v>150</v>
      </c>
      <c r="BP30" s="148" t="s">
        <v>55</v>
      </c>
      <c r="BQ30" s="149" t="s">
        <v>180</v>
      </c>
      <c r="BR30" s="145"/>
      <c r="BS30" s="156" t="str">
        <f t="shared" si="16"/>
        <v/>
      </c>
    </row>
    <row r="31" spans="1:71" s="2" customFormat="1" ht="15" customHeight="1" x14ac:dyDescent="0.2">
      <c r="A31" s="4" t="s">
        <v>94</v>
      </c>
      <c r="B31" s="5" t="s">
        <v>76</v>
      </c>
      <c r="C31" s="6" t="s">
        <v>80</v>
      </c>
      <c r="D31" s="6">
        <v>75</v>
      </c>
      <c r="E31" s="40">
        <f t="shared" si="17"/>
        <v>0.66371681415929207</v>
      </c>
      <c r="F31" s="41"/>
      <c r="G31" s="4" t="s">
        <v>94</v>
      </c>
      <c r="H31" s="5" t="s">
        <v>76</v>
      </c>
      <c r="I31" s="6" t="s">
        <v>80</v>
      </c>
      <c r="J31" s="6">
        <v>61</v>
      </c>
      <c r="K31" s="40">
        <f t="shared" si="18"/>
        <v>0.33888888888888891</v>
      </c>
      <c r="L31" s="41"/>
      <c r="M31" s="4" t="s">
        <v>94</v>
      </c>
      <c r="N31" s="5" t="s">
        <v>76</v>
      </c>
      <c r="O31" s="6" t="s">
        <v>80</v>
      </c>
      <c r="P31" s="6">
        <v>150</v>
      </c>
      <c r="Q31" s="40">
        <f t="shared" si="19"/>
        <v>0.96153846153846156</v>
      </c>
      <c r="S31" s="4" t="s">
        <v>94</v>
      </c>
      <c r="T31" s="5" t="s">
        <v>76</v>
      </c>
      <c r="U31" s="6" t="s">
        <v>80</v>
      </c>
      <c r="V31" s="6">
        <v>34</v>
      </c>
      <c r="W31" s="40">
        <f t="shared" si="20"/>
        <v>0.62962962962962965</v>
      </c>
      <c r="X31" s="57"/>
      <c r="Y31" s="4" t="s">
        <v>94</v>
      </c>
      <c r="Z31" s="5" t="s">
        <v>76</v>
      </c>
      <c r="AA31" s="6" t="s">
        <v>80</v>
      </c>
      <c r="AB31" s="6">
        <v>20</v>
      </c>
      <c r="AC31" s="42">
        <v>0.9</v>
      </c>
      <c r="AD31" s="42"/>
      <c r="AE31" s="4" t="s">
        <v>86</v>
      </c>
      <c r="AF31" s="5" t="s">
        <v>76</v>
      </c>
      <c r="AG31" s="6" t="s">
        <v>80</v>
      </c>
      <c r="AH31" s="6">
        <v>67</v>
      </c>
      <c r="AI31" s="40">
        <f t="shared" si="21"/>
        <v>0.8271604938271605</v>
      </c>
      <c r="AJ31" s="42"/>
      <c r="AK31" s="4" t="s">
        <v>86</v>
      </c>
      <c r="AL31" s="5" t="s">
        <v>76</v>
      </c>
      <c r="AM31" s="6" t="s">
        <v>80</v>
      </c>
      <c r="AN31" s="6">
        <v>27</v>
      </c>
      <c r="AO31" s="40">
        <f t="shared" si="22"/>
        <v>0.42857142857142855</v>
      </c>
      <c r="AP31" s="40"/>
      <c r="AQ31" s="184" t="s">
        <v>150</v>
      </c>
      <c r="AR31" s="148" t="s">
        <v>76</v>
      </c>
      <c r="AS31" s="149" t="s">
        <v>80</v>
      </c>
      <c r="AT31" s="169">
        <v>38</v>
      </c>
      <c r="AU31" s="159">
        <f>IF(AT31="","",AT31/AT$42)</f>
        <v>0.80851063829787229</v>
      </c>
      <c r="AW31" s="184" t="s">
        <v>150</v>
      </c>
      <c r="AX31" s="148" t="s">
        <v>76</v>
      </c>
      <c r="AY31" s="149" t="s">
        <v>80</v>
      </c>
      <c r="AZ31" s="169">
        <v>7</v>
      </c>
      <c r="BA31" s="159">
        <f>IF(AZ31="","",AZ31/AZ$42)</f>
        <v>0.4375</v>
      </c>
      <c r="BC31" s="140"/>
      <c r="BD31" s="149"/>
      <c r="BE31" s="145"/>
      <c r="BF31" s="156"/>
      <c r="BI31" s="184" t="s">
        <v>150</v>
      </c>
      <c r="BJ31" s="140" t="s">
        <v>181</v>
      </c>
      <c r="BK31" s="149" t="s">
        <v>162</v>
      </c>
      <c r="BL31" s="145"/>
      <c r="BM31" s="156" t="str">
        <f t="shared" si="15"/>
        <v/>
      </c>
      <c r="BO31" s="184" t="s">
        <v>150</v>
      </c>
      <c r="BP31" s="140" t="s">
        <v>181</v>
      </c>
      <c r="BQ31" s="149" t="s">
        <v>162</v>
      </c>
      <c r="BR31" s="145"/>
      <c r="BS31" s="156" t="str">
        <f t="shared" si="16"/>
        <v/>
      </c>
    </row>
    <row r="32" spans="1:71" s="2" customFormat="1" ht="15" customHeight="1" x14ac:dyDescent="0.2">
      <c r="A32" s="4" t="s">
        <v>94</v>
      </c>
      <c r="B32" s="5" t="s">
        <v>74</v>
      </c>
      <c r="C32" s="6" t="s">
        <v>100</v>
      </c>
      <c r="D32" s="6"/>
      <c r="E32" s="40" t="str">
        <f t="shared" si="17"/>
        <v/>
      </c>
      <c r="F32" s="41"/>
      <c r="G32" s="4" t="s">
        <v>94</v>
      </c>
      <c r="H32" s="5" t="s">
        <v>74</v>
      </c>
      <c r="I32" s="6" t="s">
        <v>100</v>
      </c>
      <c r="J32" s="6">
        <v>1</v>
      </c>
      <c r="K32" s="40">
        <f t="shared" si="18"/>
        <v>5.5555555555555558E-3</v>
      </c>
      <c r="L32" s="41"/>
      <c r="M32" s="4" t="s">
        <v>94</v>
      </c>
      <c r="N32" s="5" t="s">
        <v>74</v>
      </c>
      <c r="O32" s="6" t="s">
        <v>100</v>
      </c>
      <c r="P32" s="6"/>
      <c r="Q32" s="40" t="str">
        <f t="shared" si="19"/>
        <v/>
      </c>
      <c r="S32" s="4" t="s">
        <v>94</v>
      </c>
      <c r="T32" s="5" t="s">
        <v>74</v>
      </c>
      <c r="U32" s="6" t="s">
        <v>100</v>
      </c>
      <c r="V32" s="6"/>
      <c r="W32" s="40" t="str">
        <f t="shared" si="20"/>
        <v/>
      </c>
      <c r="X32" s="57"/>
      <c r="Y32" s="4" t="s">
        <v>94</v>
      </c>
      <c r="Z32" s="5" t="s">
        <v>74</v>
      </c>
      <c r="AA32" s="6" t="s">
        <v>100</v>
      </c>
      <c r="AB32" s="6">
        <v>1</v>
      </c>
      <c r="AC32" s="40">
        <f t="shared" ref="AC32:AC40" si="23">IF(AB32="","",AB32/AB$41)</f>
        <v>4.5454545454545456E-2</v>
      </c>
      <c r="AD32" s="40"/>
      <c r="AE32" s="4" t="s">
        <v>86</v>
      </c>
      <c r="AF32" s="5" t="s">
        <v>74</v>
      </c>
      <c r="AG32" s="6" t="s">
        <v>100</v>
      </c>
      <c r="AH32" s="6">
        <v>2</v>
      </c>
      <c r="AI32" s="40">
        <f t="shared" si="21"/>
        <v>2.4691358024691357E-2</v>
      </c>
      <c r="AJ32" s="40"/>
      <c r="AK32" s="4" t="s">
        <v>86</v>
      </c>
      <c r="AL32" s="5" t="s">
        <v>74</v>
      </c>
      <c r="AM32" s="6" t="s">
        <v>214</v>
      </c>
      <c r="AN32" s="6"/>
      <c r="AO32" s="40" t="str">
        <f t="shared" si="22"/>
        <v/>
      </c>
      <c r="AP32" s="40"/>
      <c r="AQ32" s="184" t="s">
        <v>150</v>
      </c>
      <c r="AR32" s="148" t="s">
        <v>74</v>
      </c>
      <c r="AS32" s="149" t="s">
        <v>100</v>
      </c>
      <c r="AT32" s="169">
        <v>4</v>
      </c>
      <c r="AU32" s="159">
        <f>IF(AT32="","",AT32/AT$42)</f>
        <v>8.5106382978723402E-2</v>
      </c>
      <c r="AW32" s="184" t="s">
        <v>150</v>
      </c>
      <c r="AX32" s="148" t="s">
        <v>74</v>
      </c>
      <c r="AY32" s="149" t="s">
        <v>100</v>
      </c>
      <c r="AZ32" s="169">
        <v>2</v>
      </c>
      <c r="BA32" s="159">
        <f>IF(AZ32="","",AZ32/AZ$42)</f>
        <v>0.125</v>
      </c>
      <c r="BC32" s="140"/>
      <c r="BD32" s="149"/>
      <c r="BE32" s="145"/>
      <c r="BF32" s="156"/>
      <c r="BI32" s="184" t="s">
        <v>150</v>
      </c>
      <c r="BJ32" s="140" t="s">
        <v>182</v>
      </c>
      <c r="BK32" s="149" t="s">
        <v>60</v>
      </c>
      <c r="BL32" s="145"/>
      <c r="BM32" s="156" t="str">
        <f t="shared" si="15"/>
        <v/>
      </c>
      <c r="BO32" s="184" t="s">
        <v>150</v>
      </c>
      <c r="BP32" s="140" t="s">
        <v>182</v>
      </c>
      <c r="BQ32" s="149" t="s">
        <v>60</v>
      </c>
      <c r="BR32" s="145"/>
      <c r="BS32" s="156" t="str">
        <f t="shared" si="16"/>
        <v/>
      </c>
    </row>
    <row r="33" spans="1:71" s="2" customFormat="1" ht="15" customHeight="1" x14ac:dyDescent="0.2">
      <c r="A33" s="4" t="s">
        <v>94</v>
      </c>
      <c r="B33" s="5" t="s">
        <v>89</v>
      </c>
      <c r="C33" s="6" t="s">
        <v>90</v>
      </c>
      <c r="D33" s="6">
        <v>2</v>
      </c>
      <c r="E33" s="40">
        <f t="shared" si="17"/>
        <v>1.7699115044247787E-2</v>
      </c>
      <c r="F33" s="41"/>
      <c r="G33" s="4" t="s">
        <v>94</v>
      </c>
      <c r="H33" s="5" t="s">
        <v>89</v>
      </c>
      <c r="I33" s="6" t="s">
        <v>90</v>
      </c>
      <c r="J33" s="6"/>
      <c r="K33" s="40" t="str">
        <f t="shared" si="18"/>
        <v/>
      </c>
      <c r="L33" s="41"/>
      <c r="M33" s="4" t="s">
        <v>94</v>
      </c>
      <c r="N33" s="5" t="s">
        <v>89</v>
      </c>
      <c r="O33" s="6" t="s">
        <v>90</v>
      </c>
      <c r="P33" s="6">
        <v>4</v>
      </c>
      <c r="Q33" s="40">
        <f t="shared" si="19"/>
        <v>2.564102564102564E-2</v>
      </c>
      <c r="S33" s="4" t="s">
        <v>94</v>
      </c>
      <c r="T33" s="5" t="s">
        <v>89</v>
      </c>
      <c r="U33" s="6" t="s">
        <v>90</v>
      </c>
      <c r="V33" s="6"/>
      <c r="W33" s="40" t="str">
        <f t="shared" si="20"/>
        <v/>
      </c>
      <c r="X33" s="57"/>
      <c r="Y33" s="4" t="s">
        <v>94</v>
      </c>
      <c r="Z33" s="5" t="s">
        <v>89</v>
      </c>
      <c r="AA33" s="6" t="s">
        <v>90</v>
      </c>
      <c r="AB33" s="6"/>
      <c r="AC33" s="40" t="str">
        <f t="shared" si="23"/>
        <v/>
      </c>
      <c r="AD33" s="40"/>
      <c r="AE33" s="4" t="s">
        <v>86</v>
      </c>
      <c r="AF33" s="5" t="s">
        <v>89</v>
      </c>
      <c r="AG33" s="6" t="s">
        <v>90</v>
      </c>
      <c r="AH33" s="6">
        <v>5</v>
      </c>
      <c r="AI33" s="40">
        <f t="shared" si="21"/>
        <v>6.1728395061728392E-2</v>
      </c>
      <c r="AJ33" s="40"/>
      <c r="AK33" s="4" t="s">
        <v>86</v>
      </c>
      <c r="AL33" s="5" t="s">
        <v>89</v>
      </c>
      <c r="AM33" s="6" t="s">
        <v>90</v>
      </c>
      <c r="AN33" s="6"/>
      <c r="AO33" s="40" t="str">
        <f t="shared" si="22"/>
        <v/>
      </c>
      <c r="AP33" s="40"/>
      <c r="AQ33" s="184" t="s">
        <v>150</v>
      </c>
      <c r="AR33" s="148" t="s">
        <v>89</v>
      </c>
      <c r="AS33" s="149" t="s">
        <v>14</v>
      </c>
      <c r="AT33" s="169">
        <v>2</v>
      </c>
      <c r="AU33" s="159">
        <f>IF(AT33="","",AT33/AT$42)</f>
        <v>4.2553191489361701E-2</v>
      </c>
      <c r="AW33" s="184" t="s">
        <v>150</v>
      </c>
      <c r="AX33" s="148" t="s">
        <v>89</v>
      </c>
      <c r="AY33" s="149" t="s">
        <v>14</v>
      </c>
      <c r="AZ33" s="169"/>
      <c r="BA33" s="159" t="str">
        <f>IF(AZ33="","",AZ33/AZ$42)</f>
        <v/>
      </c>
      <c r="BC33" s="140"/>
      <c r="BD33" s="149"/>
      <c r="BE33" s="145"/>
      <c r="BF33" s="156"/>
      <c r="BI33" s="184" t="s">
        <v>150</v>
      </c>
      <c r="BJ33" s="216" t="s">
        <v>74</v>
      </c>
      <c r="BK33" s="151" t="s">
        <v>129</v>
      </c>
      <c r="BL33" s="145"/>
      <c r="BM33" s="156" t="str">
        <f t="shared" si="15"/>
        <v/>
      </c>
      <c r="BO33" s="184" t="s">
        <v>150</v>
      </c>
      <c r="BP33" s="216" t="s">
        <v>74</v>
      </c>
      <c r="BQ33" s="151" t="s">
        <v>129</v>
      </c>
      <c r="BR33" s="145"/>
      <c r="BS33" s="156" t="str">
        <f t="shared" si="16"/>
        <v/>
      </c>
    </row>
    <row r="34" spans="1:71" s="2" customFormat="1" ht="15" customHeight="1" x14ac:dyDescent="0.2">
      <c r="A34" s="4" t="s">
        <v>94</v>
      </c>
      <c r="B34" s="5" t="s">
        <v>91</v>
      </c>
      <c r="C34" s="6" t="s">
        <v>81</v>
      </c>
      <c r="D34" s="6"/>
      <c r="E34" s="40" t="str">
        <f t="shared" si="17"/>
        <v/>
      </c>
      <c r="F34" s="41"/>
      <c r="G34" s="4" t="s">
        <v>94</v>
      </c>
      <c r="H34" s="5" t="s">
        <v>91</v>
      </c>
      <c r="I34" s="6" t="s">
        <v>81</v>
      </c>
      <c r="J34" s="6">
        <v>4</v>
      </c>
      <c r="K34" s="40">
        <f t="shared" si="18"/>
        <v>2.2222222222222223E-2</v>
      </c>
      <c r="L34" s="41"/>
      <c r="M34" s="4" t="s">
        <v>94</v>
      </c>
      <c r="N34" s="5" t="s">
        <v>91</v>
      </c>
      <c r="O34" s="6" t="s">
        <v>81</v>
      </c>
      <c r="P34" s="6">
        <v>1</v>
      </c>
      <c r="Q34" s="40">
        <f t="shared" si="19"/>
        <v>6.41025641025641E-3</v>
      </c>
      <c r="S34" s="4" t="s">
        <v>94</v>
      </c>
      <c r="T34" s="5" t="s">
        <v>91</v>
      </c>
      <c r="U34" s="6" t="s">
        <v>81</v>
      </c>
      <c r="V34" s="6">
        <v>5</v>
      </c>
      <c r="W34" s="40">
        <f t="shared" si="20"/>
        <v>9.2592592592592587E-2</v>
      </c>
      <c r="X34" s="57"/>
      <c r="Y34" s="4" t="s">
        <v>94</v>
      </c>
      <c r="Z34" s="5" t="s">
        <v>91</v>
      </c>
      <c r="AA34" s="6" t="s">
        <v>81</v>
      </c>
      <c r="AB34" s="6"/>
      <c r="AC34" s="40" t="str">
        <f t="shared" si="23"/>
        <v/>
      </c>
      <c r="AD34" s="40"/>
      <c r="AE34" s="4" t="s">
        <v>86</v>
      </c>
      <c r="AF34" s="5" t="s">
        <v>91</v>
      </c>
      <c r="AG34" s="6" t="s">
        <v>81</v>
      </c>
      <c r="AH34" s="6">
        <v>1</v>
      </c>
      <c r="AI34" s="40">
        <f t="shared" si="21"/>
        <v>1.2345679012345678E-2</v>
      </c>
      <c r="AJ34" s="40"/>
      <c r="AK34" s="4" t="s">
        <v>86</v>
      </c>
      <c r="AL34" s="5" t="s">
        <v>91</v>
      </c>
      <c r="AM34" s="6" t="s">
        <v>81</v>
      </c>
      <c r="AN34" s="6"/>
      <c r="AO34" s="40" t="str">
        <f t="shared" si="22"/>
        <v/>
      </c>
      <c r="AP34" s="40"/>
      <c r="AQ34" s="184" t="s">
        <v>150</v>
      </c>
      <c r="AR34" s="148" t="s">
        <v>91</v>
      </c>
      <c r="AS34" s="149" t="s">
        <v>81</v>
      </c>
      <c r="AT34" s="169"/>
      <c r="AU34" s="159" t="str">
        <f t="shared" ref="AU34:AU40" si="24">IF(AT34="","",AT34/AT$55)</f>
        <v/>
      </c>
      <c r="AW34" s="184" t="s">
        <v>150</v>
      </c>
      <c r="AX34" s="148" t="s">
        <v>91</v>
      </c>
      <c r="AY34" s="149" t="s">
        <v>81</v>
      </c>
      <c r="AZ34" s="169"/>
      <c r="BA34" s="159" t="str">
        <f t="shared" ref="BA34:BA37" si="25">IF(AZ34="","",AZ34/AZ$55)</f>
        <v/>
      </c>
      <c r="BC34" s="157"/>
      <c r="BD34" s="149"/>
      <c r="BE34" s="145"/>
      <c r="BF34" s="156"/>
      <c r="BI34" s="184" t="s">
        <v>150</v>
      </c>
      <c r="BJ34" s="140" t="s">
        <v>109</v>
      </c>
      <c r="BK34" s="149" t="s">
        <v>123</v>
      </c>
      <c r="BL34" s="145"/>
      <c r="BM34" s="156" t="str">
        <f t="shared" si="15"/>
        <v/>
      </c>
      <c r="BO34" s="184" t="s">
        <v>150</v>
      </c>
      <c r="BP34" s="140" t="s">
        <v>109</v>
      </c>
      <c r="BQ34" s="149" t="s">
        <v>123</v>
      </c>
      <c r="BR34" s="145"/>
      <c r="BS34" s="156" t="str">
        <f t="shared" si="16"/>
        <v/>
      </c>
    </row>
    <row r="35" spans="1:71" s="2" customFormat="1" ht="15" customHeight="1" x14ac:dyDescent="0.2">
      <c r="A35" s="4" t="s">
        <v>94</v>
      </c>
      <c r="B35" s="5" t="s">
        <v>92</v>
      </c>
      <c r="C35" s="6" t="s">
        <v>93</v>
      </c>
      <c r="D35" s="6"/>
      <c r="E35" s="40" t="str">
        <f t="shared" si="17"/>
        <v/>
      </c>
      <c r="F35" s="41"/>
      <c r="G35" s="4" t="s">
        <v>94</v>
      </c>
      <c r="H35" s="5" t="s">
        <v>92</v>
      </c>
      <c r="I35" s="6" t="s">
        <v>93</v>
      </c>
      <c r="J35" s="6"/>
      <c r="K35" s="40" t="str">
        <f t="shared" si="18"/>
        <v/>
      </c>
      <c r="L35" s="41"/>
      <c r="M35" s="4" t="s">
        <v>94</v>
      </c>
      <c r="N35" s="5" t="s">
        <v>92</v>
      </c>
      <c r="O35" s="6" t="s">
        <v>93</v>
      </c>
      <c r="P35" s="6">
        <v>1</v>
      </c>
      <c r="Q35" s="57">
        <f t="shared" si="19"/>
        <v>6.41025641025641E-3</v>
      </c>
      <c r="S35" s="4" t="s">
        <v>94</v>
      </c>
      <c r="T35" s="5" t="s">
        <v>92</v>
      </c>
      <c r="U35" s="6" t="s">
        <v>93</v>
      </c>
      <c r="V35" s="6"/>
      <c r="W35" s="57" t="str">
        <f t="shared" si="20"/>
        <v/>
      </c>
      <c r="X35" s="57"/>
      <c r="Y35" s="4" t="s">
        <v>94</v>
      </c>
      <c r="Z35" s="5" t="s">
        <v>92</v>
      </c>
      <c r="AA35" s="6" t="s">
        <v>93</v>
      </c>
      <c r="AB35" s="6"/>
      <c r="AC35" s="57" t="str">
        <f t="shared" si="23"/>
        <v/>
      </c>
      <c r="AD35" s="57"/>
      <c r="AE35" s="4" t="s">
        <v>86</v>
      </c>
      <c r="AF35" s="5" t="s">
        <v>92</v>
      </c>
      <c r="AG35" s="6" t="s">
        <v>93</v>
      </c>
      <c r="AH35" s="6"/>
      <c r="AI35" s="40" t="str">
        <f t="shared" si="21"/>
        <v/>
      </c>
      <c r="AJ35" s="57"/>
      <c r="AK35" s="4" t="s">
        <v>86</v>
      </c>
      <c r="AL35" s="5" t="s">
        <v>92</v>
      </c>
      <c r="AM35" s="6" t="s">
        <v>93</v>
      </c>
      <c r="AN35" s="6"/>
      <c r="AO35" s="40" t="str">
        <f t="shared" si="22"/>
        <v/>
      </c>
      <c r="AP35" s="57"/>
      <c r="AQ35" s="184" t="s">
        <v>150</v>
      </c>
      <c r="AR35" s="148" t="s">
        <v>92</v>
      </c>
      <c r="AS35" s="149" t="s">
        <v>93</v>
      </c>
      <c r="AT35" s="169"/>
      <c r="AU35" s="159" t="str">
        <f t="shared" si="24"/>
        <v/>
      </c>
      <c r="AW35" s="184" t="s">
        <v>150</v>
      </c>
      <c r="AX35" s="148" t="s">
        <v>92</v>
      </c>
      <c r="AY35" s="149" t="s">
        <v>93</v>
      </c>
      <c r="AZ35" s="169"/>
      <c r="BA35" s="159" t="str">
        <f t="shared" si="25"/>
        <v/>
      </c>
      <c r="BC35" s="157"/>
      <c r="BD35" s="149"/>
      <c r="BE35" s="145"/>
      <c r="BF35" s="156"/>
      <c r="BI35" s="184" t="s">
        <v>150</v>
      </c>
      <c r="BJ35" s="140" t="s">
        <v>77</v>
      </c>
      <c r="BK35" s="149" t="s">
        <v>124</v>
      </c>
      <c r="BL35" s="145"/>
      <c r="BM35" s="156" t="str">
        <f t="shared" si="15"/>
        <v/>
      </c>
      <c r="BO35" s="184" t="s">
        <v>150</v>
      </c>
      <c r="BP35" s="140" t="s">
        <v>77</v>
      </c>
      <c r="BQ35" s="149" t="s">
        <v>124</v>
      </c>
      <c r="BR35" s="145"/>
      <c r="BS35" s="156" t="str">
        <f t="shared" si="16"/>
        <v/>
      </c>
    </row>
    <row r="36" spans="1:71" s="2" customFormat="1" ht="15" customHeight="1" thickBot="1" x14ac:dyDescent="0.25">
      <c r="A36" s="9" t="s">
        <v>94</v>
      </c>
      <c r="B36" s="10" t="s">
        <v>95</v>
      </c>
      <c r="C36" s="11" t="s">
        <v>96</v>
      </c>
      <c r="D36" s="11">
        <v>1</v>
      </c>
      <c r="E36" s="43">
        <f t="shared" si="17"/>
        <v>8.8495575221238937E-3</v>
      </c>
      <c r="F36" s="41"/>
      <c r="G36" s="9" t="s">
        <v>94</v>
      </c>
      <c r="H36" s="10" t="s">
        <v>95</v>
      </c>
      <c r="I36" s="11" t="s">
        <v>96</v>
      </c>
      <c r="J36" s="11"/>
      <c r="K36" s="43" t="str">
        <f t="shared" si="18"/>
        <v/>
      </c>
      <c r="L36" s="41"/>
      <c r="M36" s="4" t="s">
        <v>94</v>
      </c>
      <c r="N36" s="5" t="s">
        <v>95</v>
      </c>
      <c r="O36" s="6" t="s">
        <v>96</v>
      </c>
      <c r="P36" s="6"/>
      <c r="Q36" s="57" t="str">
        <f t="shared" si="19"/>
        <v/>
      </c>
      <c r="S36" s="4" t="s">
        <v>94</v>
      </c>
      <c r="T36" s="5" t="s">
        <v>95</v>
      </c>
      <c r="U36" s="6" t="s">
        <v>96</v>
      </c>
      <c r="V36" s="6"/>
      <c r="W36" s="57" t="str">
        <f t="shared" si="20"/>
        <v/>
      </c>
      <c r="X36" s="57"/>
      <c r="Y36" s="4" t="s">
        <v>94</v>
      </c>
      <c r="Z36" s="5" t="s">
        <v>95</v>
      </c>
      <c r="AA36" s="6" t="s">
        <v>96</v>
      </c>
      <c r="AB36" s="6"/>
      <c r="AC36" s="57" t="str">
        <f t="shared" si="23"/>
        <v/>
      </c>
      <c r="AD36" s="57"/>
      <c r="AE36" s="4" t="s">
        <v>86</v>
      </c>
      <c r="AF36" s="5" t="s">
        <v>95</v>
      </c>
      <c r="AG36" s="6" t="s">
        <v>96</v>
      </c>
      <c r="AH36" s="6"/>
      <c r="AI36" s="40" t="str">
        <f t="shared" si="21"/>
        <v/>
      </c>
      <c r="AJ36" s="57"/>
      <c r="AK36" s="4" t="s">
        <v>86</v>
      </c>
      <c r="AL36" s="5" t="s">
        <v>95</v>
      </c>
      <c r="AM36" s="6" t="s">
        <v>96</v>
      </c>
      <c r="AN36" s="6"/>
      <c r="AO36" s="40" t="str">
        <f t="shared" si="22"/>
        <v/>
      </c>
      <c r="AP36" s="57"/>
      <c r="AQ36" s="184" t="s">
        <v>150</v>
      </c>
      <c r="AR36" s="148" t="s">
        <v>95</v>
      </c>
      <c r="AS36" s="149" t="s">
        <v>96</v>
      </c>
      <c r="AT36" s="169"/>
      <c r="AU36" s="159" t="str">
        <f t="shared" si="24"/>
        <v/>
      </c>
      <c r="AW36" s="184" t="s">
        <v>150</v>
      </c>
      <c r="AX36" s="148" t="s">
        <v>95</v>
      </c>
      <c r="AY36" s="149" t="s">
        <v>96</v>
      </c>
      <c r="AZ36" s="169"/>
      <c r="BA36" s="159" t="str">
        <f t="shared" si="25"/>
        <v/>
      </c>
      <c r="BC36" s="157"/>
      <c r="BD36" s="149"/>
      <c r="BE36" s="145"/>
      <c r="BF36" s="156"/>
      <c r="BI36" s="184" t="s">
        <v>150</v>
      </c>
      <c r="BJ36" s="140" t="s">
        <v>77</v>
      </c>
      <c r="BK36" s="149" t="s">
        <v>5</v>
      </c>
      <c r="BL36" s="145"/>
      <c r="BM36" s="156" t="str">
        <f t="shared" si="15"/>
        <v/>
      </c>
      <c r="BO36" s="184" t="s">
        <v>150</v>
      </c>
      <c r="BP36" s="140" t="s">
        <v>77</v>
      </c>
      <c r="BQ36" s="149" t="s">
        <v>5</v>
      </c>
      <c r="BR36" s="145"/>
      <c r="BS36" s="156" t="str">
        <f t="shared" si="16"/>
        <v/>
      </c>
    </row>
    <row r="37" spans="1:71" s="2" customFormat="1" ht="15" customHeight="1" x14ac:dyDescent="0.2">
      <c r="A37" s="21" t="s">
        <v>122</v>
      </c>
      <c r="B37" s="71">
        <v>2.4</v>
      </c>
      <c r="C37" s="22" t="s">
        <v>83</v>
      </c>
      <c r="D37" s="6">
        <f>SUM(D29:D36)</f>
        <v>113</v>
      </c>
      <c r="E37" s="50">
        <f>SUM(E29:E36)</f>
        <v>1</v>
      </c>
      <c r="F37" s="41"/>
      <c r="G37" s="51" t="s">
        <v>122</v>
      </c>
      <c r="H37" s="67">
        <v>1.5</v>
      </c>
      <c r="I37" s="37" t="s">
        <v>83</v>
      </c>
      <c r="J37" s="6">
        <f>SUM(J29:J36)</f>
        <v>180</v>
      </c>
      <c r="K37" s="50">
        <f>SUM(K29:K36)</f>
        <v>1</v>
      </c>
      <c r="L37" s="41"/>
      <c r="M37" s="4" t="s">
        <v>94</v>
      </c>
      <c r="N37" s="5" t="s">
        <v>99</v>
      </c>
      <c r="O37" s="6" t="s">
        <v>84</v>
      </c>
      <c r="P37" s="6"/>
      <c r="Q37" s="40" t="str">
        <f t="shared" si="19"/>
        <v/>
      </c>
      <c r="S37" s="4" t="s">
        <v>94</v>
      </c>
      <c r="T37" s="5" t="s">
        <v>99</v>
      </c>
      <c r="U37" s="6" t="s">
        <v>84</v>
      </c>
      <c r="V37" s="6"/>
      <c r="W37" s="40" t="str">
        <f t="shared" si="20"/>
        <v/>
      </c>
      <c r="X37" s="57"/>
      <c r="Y37" s="4" t="s">
        <v>94</v>
      </c>
      <c r="Z37" s="5" t="s">
        <v>99</v>
      </c>
      <c r="AA37" s="6" t="s">
        <v>84</v>
      </c>
      <c r="AB37" s="6"/>
      <c r="AC37" s="40" t="str">
        <f t="shared" si="23"/>
        <v/>
      </c>
      <c r="AD37" s="40"/>
      <c r="AE37" s="4" t="s">
        <v>86</v>
      </c>
      <c r="AF37" s="5" t="s">
        <v>99</v>
      </c>
      <c r="AG37" s="6" t="s">
        <v>84</v>
      </c>
      <c r="AH37" s="6"/>
      <c r="AI37" s="40" t="str">
        <f t="shared" si="21"/>
        <v/>
      </c>
      <c r="AJ37" s="40"/>
      <c r="AK37" s="4" t="s">
        <v>86</v>
      </c>
      <c r="AL37" s="5" t="s">
        <v>99</v>
      </c>
      <c r="AM37" s="6" t="s">
        <v>84</v>
      </c>
      <c r="AN37" s="6"/>
      <c r="AO37" s="40" t="str">
        <f t="shared" si="22"/>
        <v/>
      </c>
      <c r="AP37" s="40"/>
      <c r="AQ37" s="184" t="s">
        <v>150</v>
      </c>
      <c r="AR37" s="148" t="s">
        <v>99</v>
      </c>
      <c r="AS37" s="149" t="s">
        <v>84</v>
      </c>
      <c r="AT37" s="169"/>
      <c r="AU37" s="159" t="str">
        <f t="shared" si="24"/>
        <v/>
      </c>
      <c r="AW37" s="184" t="s">
        <v>150</v>
      </c>
      <c r="AX37" s="148" t="s">
        <v>99</v>
      </c>
      <c r="AY37" s="149" t="s">
        <v>84</v>
      </c>
      <c r="AZ37" s="169"/>
      <c r="BA37" s="159" t="str">
        <f t="shared" si="25"/>
        <v/>
      </c>
      <c r="BC37" s="78"/>
      <c r="BD37" s="151"/>
      <c r="BE37" s="145"/>
      <c r="BF37" s="145"/>
      <c r="BI37" s="184" t="s">
        <v>150</v>
      </c>
      <c r="BJ37" s="140" t="s">
        <v>74</v>
      </c>
      <c r="BK37" s="149" t="s">
        <v>44</v>
      </c>
      <c r="BL37" s="145"/>
      <c r="BM37" s="156" t="str">
        <f t="shared" si="15"/>
        <v/>
      </c>
      <c r="BO37" s="184" t="s">
        <v>150</v>
      </c>
      <c r="BP37" s="140" t="s">
        <v>74</v>
      </c>
      <c r="BQ37" s="149" t="s">
        <v>44</v>
      </c>
      <c r="BR37" s="145"/>
      <c r="BS37" s="156" t="str">
        <f t="shared" si="16"/>
        <v/>
      </c>
    </row>
    <row r="38" spans="1:71" s="2" customFormat="1" ht="15" customHeight="1" x14ac:dyDescent="0.2">
      <c r="D38" s="41"/>
      <c r="E38" s="53"/>
      <c r="F38" s="41"/>
      <c r="G38" s="41"/>
      <c r="H38" s="41"/>
      <c r="I38" s="41"/>
      <c r="J38" s="41"/>
      <c r="K38" s="53"/>
      <c r="L38" s="41"/>
      <c r="M38" s="4" t="s">
        <v>94</v>
      </c>
      <c r="N38" s="5" t="s">
        <v>101</v>
      </c>
      <c r="O38" s="6" t="s">
        <v>102</v>
      </c>
      <c r="P38" s="6"/>
      <c r="Q38" s="40" t="str">
        <f t="shared" si="19"/>
        <v/>
      </c>
      <c r="S38" s="4" t="s">
        <v>94</v>
      </c>
      <c r="T38" s="5" t="s">
        <v>101</v>
      </c>
      <c r="U38" s="6" t="s">
        <v>102</v>
      </c>
      <c r="V38" s="6"/>
      <c r="W38" s="40" t="str">
        <f t="shared" si="20"/>
        <v/>
      </c>
      <c r="X38" s="57"/>
      <c r="Y38" s="4" t="s">
        <v>94</v>
      </c>
      <c r="Z38" s="5" t="s">
        <v>101</v>
      </c>
      <c r="AA38" s="6" t="s">
        <v>102</v>
      </c>
      <c r="AB38" s="6"/>
      <c r="AC38" s="40" t="str">
        <f t="shared" si="23"/>
        <v/>
      </c>
      <c r="AD38" s="40"/>
      <c r="AE38" s="4" t="s">
        <v>86</v>
      </c>
      <c r="AF38" s="5" t="s">
        <v>101</v>
      </c>
      <c r="AG38" s="6" t="s">
        <v>102</v>
      </c>
      <c r="AH38" s="6"/>
      <c r="AI38" s="40" t="str">
        <f t="shared" si="21"/>
        <v/>
      </c>
      <c r="AJ38" s="40"/>
      <c r="AK38" s="4" t="s">
        <v>86</v>
      </c>
      <c r="AL38" s="5" t="s">
        <v>101</v>
      </c>
      <c r="AM38" s="6" t="s">
        <v>102</v>
      </c>
      <c r="AN38" s="6"/>
      <c r="AO38" s="40" t="str">
        <f t="shared" si="22"/>
        <v/>
      </c>
      <c r="AP38" s="40"/>
      <c r="AQ38" s="184" t="s">
        <v>150</v>
      </c>
      <c r="AR38" s="148" t="s">
        <v>75</v>
      </c>
      <c r="AS38" s="149" t="s">
        <v>17</v>
      </c>
      <c r="AT38" s="169"/>
      <c r="AU38" s="159" t="str">
        <f t="shared" si="24"/>
        <v/>
      </c>
      <c r="AW38" s="184" t="s">
        <v>150</v>
      </c>
      <c r="AX38" s="148" t="s">
        <v>189</v>
      </c>
      <c r="AY38" s="149" t="s">
        <v>188</v>
      </c>
      <c r="AZ38" s="169"/>
      <c r="BA38" s="159" t="str">
        <f>IF(AZ38="","",AZ38/AZ$42)</f>
        <v/>
      </c>
      <c r="BI38" s="184" t="s">
        <v>150</v>
      </c>
      <c r="BJ38" s="157" t="s">
        <v>120</v>
      </c>
      <c r="BK38" s="149" t="s">
        <v>185</v>
      </c>
      <c r="BL38" s="145"/>
      <c r="BM38" s="156" t="str">
        <f t="shared" si="15"/>
        <v/>
      </c>
      <c r="BN38" s="3"/>
      <c r="BO38" s="184" t="s">
        <v>150</v>
      </c>
      <c r="BP38" s="157" t="s">
        <v>120</v>
      </c>
      <c r="BQ38" s="149" t="s">
        <v>185</v>
      </c>
      <c r="BR38" s="145"/>
      <c r="BS38" s="156" t="str">
        <f t="shared" si="16"/>
        <v/>
      </c>
    </row>
    <row r="39" spans="1:71" s="2" customFormat="1" ht="15" customHeight="1" x14ac:dyDescent="0.2">
      <c r="D39" s="41"/>
      <c r="E39" s="53"/>
      <c r="F39" s="41"/>
      <c r="G39" s="41"/>
      <c r="H39" s="41"/>
      <c r="I39" s="41"/>
      <c r="J39" s="41"/>
      <c r="K39" s="53"/>
      <c r="L39" s="41"/>
      <c r="M39" s="4" t="s">
        <v>94</v>
      </c>
      <c r="N39" s="5" t="s">
        <v>75</v>
      </c>
      <c r="O39" s="6" t="s">
        <v>78</v>
      </c>
      <c r="P39" s="6"/>
      <c r="Q39" s="40" t="str">
        <f t="shared" si="19"/>
        <v/>
      </c>
      <c r="S39" s="4" t="s">
        <v>94</v>
      </c>
      <c r="T39" s="5" t="s">
        <v>75</v>
      </c>
      <c r="U39" s="6" t="s">
        <v>78</v>
      </c>
      <c r="V39" s="6"/>
      <c r="W39" s="40" t="str">
        <f t="shared" si="20"/>
        <v/>
      </c>
      <c r="X39" s="57"/>
      <c r="Y39" s="4" t="s">
        <v>94</v>
      </c>
      <c r="Z39" s="5" t="s">
        <v>75</v>
      </c>
      <c r="AA39" s="6" t="s">
        <v>78</v>
      </c>
      <c r="AB39" s="6"/>
      <c r="AC39" s="40" t="str">
        <f t="shared" si="23"/>
        <v/>
      </c>
      <c r="AD39" s="40"/>
      <c r="AE39" s="4" t="s">
        <v>86</v>
      </c>
      <c r="AF39" s="5" t="s">
        <v>75</v>
      </c>
      <c r="AG39" s="6" t="s">
        <v>78</v>
      </c>
      <c r="AH39" s="6"/>
      <c r="AI39" s="40" t="str">
        <f t="shared" si="21"/>
        <v/>
      </c>
      <c r="AJ39" s="40"/>
      <c r="AK39" s="4" t="s">
        <v>86</v>
      </c>
      <c r="AL39" s="5" t="s">
        <v>75</v>
      </c>
      <c r="AM39" s="6" t="s">
        <v>78</v>
      </c>
      <c r="AN39" s="6"/>
      <c r="AO39" s="40" t="str">
        <f t="shared" si="22"/>
        <v/>
      </c>
      <c r="AP39" s="40"/>
      <c r="AQ39" s="184" t="s">
        <v>150</v>
      </c>
      <c r="AR39" s="148" t="s">
        <v>77</v>
      </c>
      <c r="AS39" s="149" t="s">
        <v>82</v>
      </c>
      <c r="AT39" s="169"/>
      <c r="AU39" s="159" t="str">
        <f t="shared" si="24"/>
        <v/>
      </c>
      <c r="AW39" s="184" t="s">
        <v>150</v>
      </c>
      <c r="AX39" s="148" t="s">
        <v>77</v>
      </c>
      <c r="AY39" s="149" t="s">
        <v>82</v>
      </c>
      <c r="AZ39" s="169">
        <v>1</v>
      </c>
      <c r="BA39" s="159">
        <f>IF(AZ39="","",AZ39/AZ$42)</f>
        <v>6.25E-2</v>
      </c>
      <c r="BI39" s="184" t="s">
        <v>150</v>
      </c>
      <c r="BJ39" s="157" t="s">
        <v>189</v>
      </c>
      <c r="BK39" s="149" t="s">
        <v>188</v>
      </c>
      <c r="BL39" s="145"/>
      <c r="BM39" s="156" t="str">
        <f t="shared" si="15"/>
        <v/>
      </c>
      <c r="BN39" s="3"/>
      <c r="BO39" s="184" t="s">
        <v>150</v>
      </c>
      <c r="BP39" s="157" t="s">
        <v>189</v>
      </c>
      <c r="BQ39" s="149" t="s">
        <v>188</v>
      </c>
      <c r="BR39" s="145"/>
      <c r="BS39" s="156" t="str">
        <f t="shared" si="16"/>
        <v/>
      </c>
    </row>
    <row r="40" spans="1:71" s="2" customFormat="1" ht="15" customHeight="1" thickBot="1" x14ac:dyDescent="0.25">
      <c r="D40" s="41"/>
      <c r="E40" s="53"/>
      <c r="F40" s="41"/>
      <c r="G40" s="41"/>
      <c r="H40" s="41"/>
      <c r="I40" s="41"/>
      <c r="J40" s="41"/>
      <c r="K40" s="41"/>
      <c r="L40" s="41"/>
      <c r="M40" s="9" t="s">
        <v>94</v>
      </c>
      <c r="N40" s="10" t="s">
        <v>77</v>
      </c>
      <c r="O40" s="11" t="s">
        <v>82</v>
      </c>
      <c r="P40" s="46"/>
      <c r="Q40" s="59" t="str">
        <f t="shared" si="19"/>
        <v/>
      </c>
      <c r="S40" s="4" t="s">
        <v>94</v>
      </c>
      <c r="T40" s="5" t="s">
        <v>77</v>
      </c>
      <c r="U40" s="6" t="s">
        <v>82</v>
      </c>
      <c r="V40" s="48"/>
      <c r="W40" s="40" t="str">
        <f t="shared" si="20"/>
        <v/>
      </c>
      <c r="X40" s="57"/>
      <c r="Y40" s="4" t="s">
        <v>94</v>
      </c>
      <c r="Z40" s="5" t="s">
        <v>77</v>
      </c>
      <c r="AA40" s="6" t="s">
        <v>82</v>
      </c>
      <c r="AB40" s="48"/>
      <c r="AC40" s="40" t="str">
        <f t="shared" si="23"/>
        <v/>
      </c>
      <c r="AD40" s="40"/>
      <c r="AE40" s="4" t="s">
        <v>86</v>
      </c>
      <c r="AF40" s="5" t="s">
        <v>77</v>
      </c>
      <c r="AG40" s="6" t="s">
        <v>82</v>
      </c>
      <c r="AH40" s="48"/>
      <c r="AI40" s="40" t="str">
        <f t="shared" si="21"/>
        <v/>
      </c>
      <c r="AJ40" s="40"/>
      <c r="AK40" s="4" t="s">
        <v>86</v>
      </c>
      <c r="AL40" s="5" t="s">
        <v>77</v>
      </c>
      <c r="AM40" s="6" t="s">
        <v>82</v>
      </c>
      <c r="AN40" s="48"/>
      <c r="AO40" s="40" t="str">
        <f t="shared" si="22"/>
        <v/>
      </c>
      <c r="AP40" s="45"/>
      <c r="AQ40" s="184" t="s">
        <v>150</v>
      </c>
      <c r="AR40" s="148" t="s">
        <v>109</v>
      </c>
      <c r="AS40" s="149" t="s">
        <v>110</v>
      </c>
      <c r="AT40" s="169"/>
      <c r="AU40" s="159" t="str">
        <f t="shared" si="24"/>
        <v/>
      </c>
      <c r="AW40" s="184" t="s">
        <v>150</v>
      </c>
      <c r="AX40" s="148" t="s">
        <v>109</v>
      </c>
      <c r="AY40" s="149" t="s">
        <v>110</v>
      </c>
      <c r="AZ40" s="169"/>
      <c r="BA40" s="159" t="str">
        <f>IF(AZ40="","",AZ40/AZ$42)</f>
        <v/>
      </c>
      <c r="BI40" s="184" t="s">
        <v>150</v>
      </c>
      <c r="BJ40" s="154" t="s">
        <v>187</v>
      </c>
      <c r="BK40" s="150" t="s">
        <v>186</v>
      </c>
      <c r="BL40" s="145"/>
      <c r="BM40" s="156" t="str">
        <f t="shared" si="15"/>
        <v/>
      </c>
      <c r="BN40" s="3"/>
      <c r="BO40" s="184" t="s">
        <v>150</v>
      </c>
      <c r="BP40" s="154" t="s">
        <v>187</v>
      </c>
      <c r="BQ40" s="150" t="s">
        <v>186</v>
      </c>
      <c r="BR40" s="145"/>
      <c r="BS40" s="156" t="str">
        <f t="shared" si="16"/>
        <v/>
      </c>
    </row>
    <row r="41" spans="1:71" s="2" customFormat="1" ht="15" customHeight="1" thickBot="1" x14ac:dyDescent="0.25">
      <c r="D41" s="41"/>
      <c r="E41" s="53"/>
      <c r="F41" s="41"/>
      <c r="G41" s="41"/>
      <c r="H41" s="41"/>
      <c r="I41" s="41"/>
      <c r="J41" s="41"/>
      <c r="K41" s="41"/>
      <c r="L41" s="41"/>
      <c r="M41" s="51" t="s">
        <v>122</v>
      </c>
      <c r="N41" s="67">
        <v>1.6</v>
      </c>
      <c r="O41" s="37" t="s">
        <v>83</v>
      </c>
      <c r="P41" s="6">
        <f>SUM(P29:P40)</f>
        <v>156</v>
      </c>
      <c r="Q41" s="50">
        <f>SUM(Q29:Q40)</f>
        <v>1</v>
      </c>
      <c r="S41" s="187" t="s">
        <v>122</v>
      </c>
      <c r="T41" s="188">
        <v>1.5</v>
      </c>
      <c r="U41" s="189" t="s">
        <v>83</v>
      </c>
      <c r="V41" s="190">
        <f>SUM(V29:V40)</f>
        <v>54</v>
      </c>
      <c r="W41" s="191">
        <f>SUM(W29:W40)</f>
        <v>1</v>
      </c>
      <c r="X41" s="49"/>
      <c r="Y41" s="187" t="s">
        <v>122</v>
      </c>
      <c r="Z41" s="188">
        <v>1.67</v>
      </c>
      <c r="AA41" s="189" t="s">
        <v>83</v>
      </c>
      <c r="AB41" s="190">
        <f>SUM(AB29:AB40)</f>
        <v>22</v>
      </c>
      <c r="AC41" s="191">
        <v>1</v>
      </c>
      <c r="AD41" s="57"/>
      <c r="AE41" s="4" t="s">
        <v>86</v>
      </c>
      <c r="AF41" s="5" t="s">
        <v>109</v>
      </c>
      <c r="AG41" s="6" t="s">
        <v>11</v>
      </c>
      <c r="AH41" s="6">
        <v>1</v>
      </c>
      <c r="AI41" s="40">
        <f t="shared" si="21"/>
        <v>1.2345679012345678E-2</v>
      </c>
      <c r="AJ41" s="57"/>
      <c r="AK41" s="4" t="s">
        <v>86</v>
      </c>
      <c r="AL41" s="5" t="s">
        <v>109</v>
      </c>
      <c r="AM41" s="6" t="s">
        <v>11</v>
      </c>
      <c r="AN41" s="6"/>
      <c r="AO41" s="40" t="str">
        <f t="shared" si="22"/>
        <v/>
      </c>
      <c r="AP41" s="50"/>
      <c r="AQ41" s="184" t="s">
        <v>150</v>
      </c>
      <c r="AR41" s="148" t="s">
        <v>74</v>
      </c>
      <c r="AS41" s="149" t="s">
        <v>111</v>
      </c>
      <c r="AT41" s="169">
        <v>1</v>
      </c>
      <c r="AU41" s="159">
        <f>IF(AT41="","",AT41/AT$42)</f>
        <v>2.1276595744680851E-2</v>
      </c>
      <c r="AW41" s="184" t="s">
        <v>150</v>
      </c>
      <c r="AX41" s="148" t="s">
        <v>107</v>
      </c>
      <c r="AY41" s="149" t="s">
        <v>115</v>
      </c>
      <c r="AZ41" s="169">
        <v>2</v>
      </c>
      <c r="BA41" s="159">
        <f>IF(AZ41="","",AZ41/AZ$42)</f>
        <v>0.125</v>
      </c>
      <c r="BI41" s="145"/>
      <c r="BJ41" s="145"/>
      <c r="BK41" s="151" t="s">
        <v>183</v>
      </c>
      <c r="BL41" s="145">
        <f>SUM(BL6:BL40)</f>
        <v>25</v>
      </c>
      <c r="BM41" s="145"/>
      <c r="BN41" s="3"/>
      <c r="BO41" s="145"/>
      <c r="BP41" s="145"/>
      <c r="BQ41" s="151" t="s">
        <v>183</v>
      </c>
      <c r="BR41" s="145">
        <f>SUM(BR6:BR40)</f>
        <v>70</v>
      </c>
      <c r="BS41" s="145"/>
    </row>
    <row r="42" spans="1:71" s="2" customFormat="1" ht="15" customHeight="1" x14ac:dyDescent="0.2">
      <c r="E42" s="3"/>
      <c r="X42" s="84"/>
      <c r="AD42" s="50"/>
      <c r="AE42" s="54" t="s">
        <v>122</v>
      </c>
      <c r="AF42" s="72">
        <v>1.67</v>
      </c>
      <c r="AG42" s="38" t="s">
        <v>83</v>
      </c>
      <c r="AH42" s="36">
        <f>SUM(AH29:AH41)</f>
        <v>81</v>
      </c>
      <c r="AI42" s="55">
        <f>SUM(AI29:AI41)</f>
        <v>1</v>
      </c>
      <c r="AJ42" s="50"/>
      <c r="AK42" s="54" t="s">
        <v>122</v>
      </c>
      <c r="AL42" s="72">
        <v>1.67</v>
      </c>
      <c r="AM42" s="38" t="s">
        <v>83</v>
      </c>
      <c r="AN42" s="36">
        <f>SUM(AN29:AN41)</f>
        <v>63</v>
      </c>
      <c r="AO42" s="55">
        <f>SUM(AO29:AO41)</f>
        <v>1</v>
      </c>
      <c r="AQ42" s="195" t="s">
        <v>122</v>
      </c>
      <c r="AR42" s="215">
        <v>1.5</v>
      </c>
      <c r="AS42" s="196" t="s">
        <v>83</v>
      </c>
      <c r="AT42" s="197">
        <f>SUM(AT29:AT41)</f>
        <v>47</v>
      </c>
      <c r="AU42" s="198">
        <f>SUM(AU29:AU41)</f>
        <v>0.99999999999999989</v>
      </c>
      <c r="AW42" s="195" t="s">
        <v>122</v>
      </c>
      <c r="AX42" s="215">
        <v>2</v>
      </c>
      <c r="AY42" s="196" t="s">
        <v>83</v>
      </c>
      <c r="AZ42" s="197">
        <f>SUM(AZ29:AZ41)</f>
        <v>16</v>
      </c>
      <c r="BA42" s="198">
        <f>SUM(BA29:BA41)</f>
        <v>1</v>
      </c>
      <c r="BN42" s="3"/>
    </row>
    <row r="43" spans="1:71" s="2" customFormat="1" ht="15" customHeight="1" x14ac:dyDescent="0.2">
      <c r="E43" s="3"/>
      <c r="X43" s="84"/>
      <c r="AQ43"/>
      <c r="AR43"/>
      <c r="AS43"/>
      <c r="AT43"/>
      <c r="AU43"/>
    </row>
    <row r="44" spans="1:71" s="2" customFormat="1" ht="15" customHeight="1" x14ac:dyDescent="0.2">
      <c r="E44" s="3"/>
      <c r="X44" s="84"/>
      <c r="AQ44"/>
      <c r="AR44"/>
      <c r="AS44"/>
      <c r="AT44"/>
      <c r="AU44"/>
    </row>
    <row r="45" spans="1:71" s="2" customFormat="1" ht="15" customHeight="1" x14ac:dyDescent="0.2">
      <c r="E45" s="3"/>
      <c r="X45" s="84"/>
      <c r="AQ45"/>
      <c r="AR45"/>
      <c r="AS45"/>
      <c r="AT45"/>
      <c r="AU45"/>
    </row>
    <row r="46" spans="1:71" s="2" customFormat="1" ht="15" customHeight="1" x14ac:dyDescent="0.2">
      <c r="E46" s="3"/>
      <c r="X46" s="84"/>
      <c r="AQ46"/>
      <c r="AR46"/>
      <c r="AS46"/>
      <c r="AT46"/>
      <c r="AU46"/>
    </row>
    <row r="47" spans="1:71" s="2" customFormat="1" ht="15" customHeight="1" x14ac:dyDescent="0.2">
      <c r="E47" s="3"/>
      <c r="X47" s="84"/>
      <c r="AQ47"/>
      <c r="AR47"/>
      <c r="AS47"/>
      <c r="AT47"/>
      <c r="AU47"/>
    </row>
    <row r="48" spans="1:71" s="2" customFormat="1" ht="15" customHeight="1" x14ac:dyDescent="0.2">
      <c r="E48" s="3"/>
      <c r="X48" s="84"/>
      <c r="AQ48"/>
      <c r="AR48"/>
      <c r="AS48"/>
      <c r="AT48"/>
      <c r="AU48"/>
    </row>
    <row r="49" spans="1:47" s="2" customFormat="1" ht="15" customHeight="1" x14ac:dyDescent="0.2">
      <c r="E49" s="3"/>
      <c r="X49" s="84"/>
      <c r="AQ49"/>
      <c r="AR49"/>
      <c r="AS49"/>
      <c r="AT49"/>
      <c r="AU49"/>
    </row>
    <row r="50" spans="1:47" s="2" customFormat="1" ht="15" customHeight="1" x14ac:dyDescent="0.2">
      <c r="E50" s="3"/>
      <c r="X50" s="84"/>
      <c r="AQ50"/>
      <c r="AR50"/>
      <c r="AS50"/>
      <c r="AT50"/>
      <c r="AU50"/>
    </row>
    <row r="51" spans="1:47" s="2" customFormat="1" ht="15" customHeight="1" x14ac:dyDescent="0.2">
      <c r="E51" s="3"/>
      <c r="X51" s="84"/>
      <c r="AQ51"/>
      <c r="AR51"/>
      <c r="AS51"/>
      <c r="AT51"/>
      <c r="AU51"/>
    </row>
    <row r="52" spans="1:47" s="2" customFormat="1" ht="15" customHeight="1" x14ac:dyDescent="0.2">
      <c r="E52" s="3"/>
      <c r="X52" s="84"/>
      <c r="AQ52"/>
      <c r="AR52"/>
      <c r="AS52"/>
      <c r="AT52"/>
      <c r="AU52"/>
    </row>
    <row r="53" spans="1:47" s="2" customFormat="1" ht="15" customHeight="1" x14ac:dyDescent="0.2">
      <c r="E53" s="3"/>
      <c r="X53" s="84"/>
      <c r="AQ53"/>
      <c r="AR53"/>
      <c r="AS53"/>
      <c r="AT53"/>
      <c r="AU53"/>
    </row>
    <row r="54" spans="1:47" s="2" customFormat="1" ht="15" customHeight="1" x14ac:dyDescent="0.2">
      <c r="A54"/>
      <c r="B54"/>
      <c r="C54"/>
      <c r="D54"/>
      <c r="E54" s="12"/>
      <c r="X54" s="84"/>
      <c r="AE54"/>
      <c r="AF54"/>
      <c r="AG54"/>
      <c r="AH54"/>
      <c r="AI54"/>
      <c r="AK54"/>
      <c r="AL54"/>
      <c r="AM54"/>
      <c r="AN54"/>
      <c r="AO54"/>
      <c r="AQ54"/>
      <c r="AR54"/>
      <c r="AS54"/>
      <c r="AT54"/>
      <c r="AU54"/>
    </row>
    <row r="55" spans="1:47" s="2" customFormat="1" ht="15" customHeight="1" x14ac:dyDescent="0.2">
      <c r="A55"/>
      <c r="B55"/>
      <c r="C55"/>
      <c r="D55"/>
      <c r="E55" s="12"/>
      <c r="X55" s="84"/>
      <c r="AE55"/>
      <c r="AF55"/>
      <c r="AG55"/>
      <c r="AH55"/>
      <c r="AI55"/>
      <c r="AK55"/>
      <c r="AL55"/>
      <c r="AM55"/>
      <c r="AN55"/>
      <c r="AO55"/>
      <c r="AQ55"/>
      <c r="AR55"/>
      <c r="AS55"/>
      <c r="AT55"/>
      <c r="AU55"/>
    </row>
    <row r="56" spans="1:47" ht="15" customHeight="1" x14ac:dyDescent="0.2">
      <c r="AD56" s="2"/>
      <c r="AP56" s="2"/>
    </row>
    <row r="57" spans="1:47" ht="15" customHeight="1" x14ac:dyDescent="0.2">
      <c r="AP57" s="2"/>
    </row>
    <row r="58" spans="1:47" ht="15" customHeight="1" x14ac:dyDescent="0.2"/>
    <row r="59" spans="1:47" ht="15" customHeight="1" x14ac:dyDescent="0.2"/>
  </sheetData>
  <phoneticPr fontId="0" type="noConversion"/>
  <printOptions horizontalCentered="1"/>
  <pageMargins left="0.5" right="0.5" top="1" bottom="1" header="0.5" footer="0.5"/>
  <pageSetup scale="1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6"/>
  <sheetViews>
    <sheetView topLeftCell="AT1" zoomScale="90" zoomScaleNormal="90" zoomScalePageLayoutView="90" workbookViewId="0">
      <selection activeCell="BD2" sqref="BD2:BE2"/>
    </sheetView>
  </sheetViews>
  <sheetFormatPr defaultColWidth="8.7109375" defaultRowHeight="12.75" x14ac:dyDescent="0.2"/>
  <cols>
    <col min="1" max="1" width="13.7109375" style="12" customWidth="1"/>
    <col min="2" max="2" width="14" style="12" customWidth="1"/>
    <col min="3" max="3" width="16" style="12" customWidth="1"/>
    <col min="4" max="5" width="9.42578125" style="12" customWidth="1"/>
    <col min="6" max="6" width="6.28515625" style="12" customWidth="1"/>
    <col min="8" max="8" width="13.42578125" customWidth="1"/>
    <col min="9" max="9" width="13.7109375" customWidth="1"/>
    <col min="10" max="10" width="19.42578125" customWidth="1"/>
    <col min="11" max="11" width="7.7109375" customWidth="1"/>
    <col min="12" max="12" width="9.7109375" customWidth="1"/>
    <col min="13" max="14" width="12.42578125" customWidth="1"/>
    <col min="15" max="15" width="13.42578125" customWidth="1"/>
    <col min="16" max="16" width="21" customWidth="1"/>
    <col min="17" max="17" width="12.42578125" customWidth="1"/>
    <col min="18" max="18" width="9.42578125" customWidth="1"/>
    <col min="19" max="19" width="18.42578125" customWidth="1"/>
    <col min="20" max="20" width="12.42578125" customWidth="1"/>
    <col min="21" max="21" width="14.140625" customWidth="1"/>
    <col min="22" max="22" width="20.7109375" customWidth="1"/>
    <col min="23" max="23" width="12.42578125" customWidth="1"/>
    <col min="24" max="24" width="10.42578125" customWidth="1"/>
    <col min="26" max="26" width="12.7109375" customWidth="1"/>
    <col min="27" max="27" width="17.7109375" customWidth="1"/>
    <col min="28" max="28" width="19.42578125" customWidth="1"/>
    <col min="30" max="30" width="10.28515625" customWidth="1"/>
    <col min="32" max="32" width="13.42578125" customWidth="1"/>
    <col min="33" max="33" width="15" customWidth="1"/>
    <col min="34" max="34" width="20.42578125" customWidth="1"/>
    <col min="36" max="36" width="9.7109375" customWidth="1"/>
    <col min="38" max="38" width="12.7109375" customWidth="1"/>
    <col min="39" max="39" width="14.42578125" customWidth="1"/>
    <col min="40" max="40" width="19.42578125" customWidth="1"/>
    <col min="42" max="42" width="10" customWidth="1"/>
    <col min="44" max="44" width="15.42578125" customWidth="1"/>
    <col min="45" max="45" width="16.42578125" customWidth="1"/>
    <col min="46" max="46" width="20.28515625" customWidth="1"/>
    <col min="47" max="48" width="10.42578125" customWidth="1"/>
    <col min="49" max="49" width="14.7109375" customWidth="1"/>
    <col min="50" max="50" width="12.140625" customWidth="1"/>
    <col min="51" max="51" width="13.7109375" customWidth="1"/>
    <col min="52" max="52" width="19.28515625" customWidth="1"/>
    <col min="56" max="56" width="14.42578125" customWidth="1"/>
    <col min="57" max="57" width="13.7109375" customWidth="1"/>
    <col min="58" max="58" width="22.140625" customWidth="1"/>
  </cols>
  <sheetData>
    <row r="1" spans="1:60" s="2" customFormat="1" ht="15" customHeight="1" x14ac:dyDescent="0.2">
      <c r="A1" s="207">
        <v>2006</v>
      </c>
      <c r="B1"/>
      <c r="C1"/>
      <c r="D1"/>
      <c r="E1"/>
      <c r="F1" s="3"/>
      <c r="H1" s="205">
        <v>2007</v>
      </c>
      <c r="N1" s="129">
        <v>2008</v>
      </c>
      <c r="T1" s="129">
        <v>2009</v>
      </c>
      <c r="Z1" s="129">
        <v>2010</v>
      </c>
      <c r="AF1" s="129">
        <v>2011</v>
      </c>
      <c r="AG1" s="206"/>
      <c r="AL1" s="129">
        <v>2012</v>
      </c>
      <c r="AM1" s="219" t="s">
        <v>256</v>
      </c>
      <c r="AR1" s="2">
        <v>2013</v>
      </c>
      <c r="AS1" s="218" t="s">
        <v>271</v>
      </c>
    </row>
    <row r="2" spans="1:60" s="2" customFormat="1" ht="15" customHeight="1" x14ac:dyDescent="0.2">
      <c r="A2"/>
      <c r="B2"/>
      <c r="C2"/>
      <c r="D2"/>
      <c r="E2"/>
      <c r="F2" s="3"/>
      <c r="AX2" s="153">
        <v>2014</v>
      </c>
      <c r="AY2" s="218" t="s">
        <v>301</v>
      </c>
      <c r="BD2" s="153">
        <v>2014</v>
      </c>
      <c r="BE2" s="218" t="s">
        <v>301</v>
      </c>
    </row>
    <row r="3" spans="1:60" s="2" customFormat="1" ht="15" customHeight="1" thickBot="1" x14ac:dyDescent="0.25">
      <c r="A3" s="1" t="s">
        <v>239</v>
      </c>
      <c r="B3"/>
      <c r="C3"/>
      <c r="D3"/>
      <c r="E3"/>
      <c r="F3" s="3"/>
      <c r="H3" s="146" t="s">
        <v>240</v>
      </c>
      <c r="I3" s="145"/>
      <c r="J3" s="145"/>
      <c r="K3" s="145"/>
      <c r="L3" s="145"/>
      <c r="M3"/>
      <c r="N3" s="1" t="s">
        <v>241</v>
      </c>
      <c r="O3"/>
      <c r="P3"/>
      <c r="Q3"/>
      <c r="R3"/>
      <c r="S3"/>
      <c r="T3" s="1" t="s">
        <v>242</v>
      </c>
      <c r="U3"/>
      <c r="V3"/>
      <c r="W3"/>
      <c r="X3"/>
      <c r="Z3" s="146" t="s">
        <v>243</v>
      </c>
      <c r="AA3" s="145"/>
      <c r="AB3" s="145"/>
      <c r="AC3" s="145"/>
      <c r="AD3" s="145"/>
      <c r="AF3" s="146" t="s">
        <v>244</v>
      </c>
      <c r="AG3" s="145"/>
      <c r="AH3" s="145"/>
      <c r="AI3" s="145"/>
      <c r="AJ3" s="145"/>
      <c r="AL3" s="146" t="s">
        <v>245</v>
      </c>
      <c r="AM3" s="145"/>
      <c r="AN3" s="145"/>
      <c r="AO3" s="145"/>
      <c r="AP3" s="145"/>
      <c r="AR3" s="146" t="s">
        <v>268</v>
      </c>
      <c r="AS3" s="145"/>
      <c r="AT3" s="145"/>
      <c r="AU3" s="145"/>
      <c r="AV3" s="145"/>
      <c r="AX3" s="21" t="s">
        <v>297</v>
      </c>
      <c r="AY3" s="21"/>
      <c r="AZ3" s="21"/>
      <c r="BA3" s="21"/>
      <c r="BB3" s="145"/>
      <c r="BD3" s="21" t="s">
        <v>299</v>
      </c>
      <c r="BE3" s="21"/>
      <c r="BF3" s="21"/>
      <c r="BG3" s="21"/>
      <c r="BH3" s="145"/>
    </row>
    <row r="4" spans="1:60" s="2" customFormat="1" ht="30" customHeight="1" thickBot="1" x14ac:dyDescent="0.3">
      <c r="A4" s="66" t="s">
        <v>69</v>
      </c>
      <c r="B4" s="66" t="s">
        <v>70</v>
      </c>
      <c r="C4" s="66" t="s">
        <v>71</v>
      </c>
      <c r="D4" s="66" t="s">
        <v>72</v>
      </c>
      <c r="E4" s="66" t="s">
        <v>73</v>
      </c>
      <c r="F4" s="17"/>
      <c r="G4" s="77"/>
      <c r="H4" s="158" t="s">
        <v>69</v>
      </c>
      <c r="I4" s="158" t="s">
        <v>70</v>
      </c>
      <c r="J4" s="158" t="s">
        <v>71</v>
      </c>
      <c r="K4" s="158" t="s">
        <v>72</v>
      </c>
      <c r="L4" s="158" t="s">
        <v>73</v>
      </c>
      <c r="M4" s="75"/>
      <c r="N4" s="66" t="s">
        <v>69</v>
      </c>
      <c r="O4" s="66" t="s">
        <v>70</v>
      </c>
      <c r="P4" s="66" t="s">
        <v>71</v>
      </c>
      <c r="Q4" s="66" t="s">
        <v>72</v>
      </c>
      <c r="R4" s="66" t="s">
        <v>73</v>
      </c>
      <c r="S4" s="75"/>
      <c r="T4" s="66" t="s">
        <v>69</v>
      </c>
      <c r="U4" s="66" t="s">
        <v>70</v>
      </c>
      <c r="V4" s="66" t="s">
        <v>71</v>
      </c>
      <c r="W4" s="66" t="s">
        <v>72</v>
      </c>
      <c r="X4" s="66" t="s">
        <v>73</v>
      </c>
      <c r="Z4" s="158" t="s">
        <v>69</v>
      </c>
      <c r="AA4" s="158" t="s">
        <v>70</v>
      </c>
      <c r="AB4" s="158" t="s">
        <v>71</v>
      </c>
      <c r="AC4" s="158" t="s">
        <v>72</v>
      </c>
      <c r="AD4" s="158" t="s">
        <v>73</v>
      </c>
      <c r="AF4" s="158" t="s">
        <v>69</v>
      </c>
      <c r="AG4" s="158" t="s">
        <v>70</v>
      </c>
      <c r="AH4" s="158" t="s">
        <v>71</v>
      </c>
      <c r="AI4" s="158" t="s">
        <v>72</v>
      </c>
      <c r="AJ4" s="158" t="s">
        <v>73</v>
      </c>
      <c r="AL4" s="158" t="s">
        <v>69</v>
      </c>
      <c r="AM4" s="158" t="s">
        <v>70</v>
      </c>
      <c r="AN4" s="158" t="s">
        <v>71</v>
      </c>
      <c r="AO4" s="158" t="s">
        <v>72</v>
      </c>
      <c r="AP4" s="158" t="s">
        <v>73</v>
      </c>
      <c r="AR4" s="158" t="s">
        <v>69</v>
      </c>
      <c r="AS4" s="158" t="s">
        <v>70</v>
      </c>
      <c r="AT4" s="158" t="s">
        <v>71</v>
      </c>
      <c r="AU4" s="158" t="s">
        <v>72</v>
      </c>
      <c r="AV4" s="158" t="s">
        <v>73</v>
      </c>
      <c r="AX4" s="158" t="s">
        <v>69</v>
      </c>
      <c r="AY4" s="158" t="s">
        <v>70</v>
      </c>
      <c r="AZ4" s="158" t="s">
        <v>71</v>
      </c>
      <c r="BA4" s="158" t="s">
        <v>72</v>
      </c>
      <c r="BB4" s="158" t="s">
        <v>73</v>
      </c>
      <c r="BD4" s="158" t="s">
        <v>69</v>
      </c>
      <c r="BE4" s="158" t="s">
        <v>70</v>
      </c>
      <c r="BF4" s="158" t="s">
        <v>71</v>
      </c>
      <c r="BG4" s="158" t="s">
        <v>72</v>
      </c>
      <c r="BH4" s="158" t="s">
        <v>73</v>
      </c>
    </row>
    <row r="5" spans="1:60" s="2" customFormat="1" ht="15" customHeight="1" x14ac:dyDescent="0.2">
      <c r="A5" s="60" t="s">
        <v>50</v>
      </c>
      <c r="B5" s="5" t="s">
        <v>74</v>
      </c>
      <c r="C5" s="6" t="s">
        <v>79</v>
      </c>
      <c r="D5" s="60"/>
      <c r="E5" s="61" t="str">
        <f t="shared" ref="E5:E25" si="0">IF(D5="","",D5/D$25)</f>
        <v/>
      </c>
      <c r="F5" s="14"/>
      <c r="H5" s="155" t="s">
        <v>50</v>
      </c>
      <c r="I5" s="148" t="s">
        <v>74</v>
      </c>
      <c r="J5" s="149" t="s">
        <v>79</v>
      </c>
      <c r="K5" s="155"/>
      <c r="L5" s="156" t="str">
        <f t="shared" ref="L5:L25" si="1">IF(K5="","",K5/K$25)</f>
        <v/>
      </c>
      <c r="M5" s="61"/>
      <c r="N5" s="60" t="s">
        <v>64</v>
      </c>
      <c r="O5" s="5" t="s">
        <v>74</v>
      </c>
      <c r="P5" s="6" t="s">
        <v>79</v>
      </c>
      <c r="Q5" s="60"/>
      <c r="R5" s="61" t="str">
        <f>IF(Q5="","",Q5/Q$58)</f>
        <v/>
      </c>
      <c r="S5" s="61"/>
      <c r="T5" s="60" t="s">
        <v>64</v>
      </c>
      <c r="U5" s="5" t="s">
        <v>74</v>
      </c>
      <c r="V5" s="6" t="s">
        <v>79</v>
      </c>
      <c r="W5" s="60"/>
      <c r="X5" s="61" t="str">
        <f>IF(W5="","",W5/W$58)</f>
        <v/>
      </c>
      <c r="Z5" s="155" t="s">
        <v>64</v>
      </c>
      <c r="AA5" s="148" t="s">
        <v>74</v>
      </c>
      <c r="AB5" s="149" t="s">
        <v>79</v>
      </c>
      <c r="AC5" s="155"/>
      <c r="AD5" s="156" t="str">
        <f>IF(AC5="","",AC5/AC$58)</f>
        <v/>
      </c>
      <c r="AF5" s="155" t="s">
        <v>64</v>
      </c>
      <c r="AG5" s="148" t="s">
        <v>74</v>
      </c>
      <c r="AH5" s="149" t="s">
        <v>79</v>
      </c>
      <c r="AI5" s="155">
        <v>3</v>
      </c>
      <c r="AJ5" s="156">
        <f>IF(AI5="","",AI5/AI$30)</f>
        <v>3.9473684210526314E-2</v>
      </c>
      <c r="AL5" s="155" t="s">
        <v>64</v>
      </c>
      <c r="AM5" s="148" t="s">
        <v>74</v>
      </c>
      <c r="AN5" s="149" t="s">
        <v>79</v>
      </c>
      <c r="AO5" s="155"/>
      <c r="AP5" s="156" t="str">
        <f>IF(AO5="","",AO5/AO$30)</f>
        <v/>
      </c>
      <c r="AR5" s="155" t="s">
        <v>64</v>
      </c>
      <c r="AS5" s="148" t="s">
        <v>74</v>
      </c>
      <c r="AT5" s="149" t="s">
        <v>79</v>
      </c>
      <c r="AU5" s="155">
        <v>4</v>
      </c>
      <c r="AV5" s="156">
        <f t="shared" ref="AV5:AV30" si="2">IF(AU5="","",AU5/AU$32)</f>
        <v>1.3559322033898305E-2</v>
      </c>
      <c r="AX5" s="155" t="s">
        <v>64</v>
      </c>
      <c r="AY5" s="235" t="s">
        <v>74</v>
      </c>
      <c r="AZ5" s="236" t="s">
        <v>8</v>
      </c>
      <c r="BA5" s="145"/>
      <c r="BB5" s="25" t="str">
        <f t="shared" ref="BB5:BB38" si="3">IF(BA5="","",BA5/BA$42)</f>
        <v/>
      </c>
      <c r="BD5" s="155" t="s">
        <v>64</v>
      </c>
      <c r="BE5" s="235" t="s">
        <v>74</v>
      </c>
      <c r="BF5" s="236" t="s">
        <v>8</v>
      </c>
      <c r="BG5" s="145"/>
      <c r="BH5" s="25" t="str">
        <f t="shared" ref="BH5:BH39" si="4">IF(BG5="","",BG5/BG$42)</f>
        <v/>
      </c>
    </row>
    <row r="6" spans="1:60" s="2" customFormat="1" ht="15" customHeight="1" x14ac:dyDescent="0.2">
      <c r="A6" s="60" t="s">
        <v>50</v>
      </c>
      <c r="B6" s="5" t="s">
        <v>87</v>
      </c>
      <c r="C6" s="6" t="s">
        <v>88</v>
      </c>
      <c r="D6" s="60"/>
      <c r="E6" s="61" t="str">
        <f t="shared" si="0"/>
        <v/>
      </c>
      <c r="F6" s="14"/>
      <c r="H6" s="155" t="s">
        <v>50</v>
      </c>
      <c r="I6" s="148" t="s">
        <v>87</v>
      </c>
      <c r="J6" s="149" t="s">
        <v>88</v>
      </c>
      <c r="K6" s="155"/>
      <c r="L6" s="156" t="str">
        <f t="shared" si="1"/>
        <v/>
      </c>
      <c r="M6" s="61"/>
      <c r="N6" s="60" t="s">
        <v>64</v>
      </c>
      <c r="O6" s="5" t="s">
        <v>87</v>
      </c>
      <c r="P6" s="6" t="s">
        <v>88</v>
      </c>
      <c r="Q6" s="60"/>
      <c r="R6" s="61" t="str">
        <f t="shared" ref="R6:R27" si="5">IF(Q6="","",Q6/Q$28)</f>
        <v/>
      </c>
      <c r="S6" s="61"/>
      <c r="T6" s="60" t="s">
        <v>64</v>
      </c>
      <c r="U6" s="5" t="s">
        <v>87</v>
      </c>
      <c r="V6" s="6" t="s">
        <v>88</v>
      </c>
      <c r="W6" s="60">
        <v>2</v>
      </c>
      <c r="X6" s="61">
        <f t="shared" ref="X6:X30" si="6">IF(W6="","",W6/W$30)</f>
        <v>1.9417475728155338E-2</v>
      </c>
      <c r="Z6" s="155" t="s">
        <v>64</v>
      </c>
      <c r="AA6" s="148" t="s">
        <v>87</v>
      </c>
      <c r="AB6" s="149" t="s">
        <v>88</v>
      </c>
      <c r="AC6" s="155">
        <v>5</v>
      </c>
      <c r="AD6" s="156">
        <f t="shared" ref="AD6:AD30" si="7">IF(AC6="","",AC6/AC$30)</f>
        <v>2.7472527472527472E-2</v>
      </c>
      <c r="AF6" s="155" t="s">
        <v>64</v>
      </c>
      <c r="AG6" s="148" t="s">
        <v>87</v>
      </c>
      <c r="AH6" s="149" t="s">
        <v>88</v>
      </c>
      <c r="AI6" s="155"/>
      <c r="AJ6" s="156" t="str">
        <f t="shared" ref="AJ6:AJ30" si="8">IF(AI6="","",AI6/AI$30)</f>
        <v/>
      </c>
      <c r="AL6" s="155" t="s">
        <v>64</v>
      </c>
      <c r="AM6" s="148" t="s">
        <v>87</v>
      </c>
      <c r="AN6" s="149" t="s">
        <v>88</v>
      </c>
      <c r="AO6" s="155"/>
      <c r="AP6" s="156" t="str">
        <f t="shared" ref="AP6:AP30" si="9">IF(AO6="","",AO6/AO$30)</f>
        <v/>
      </c>
      <c r="AR6" s="155" t="s">
        <v>64</v>
      </c>
      <c r="AS6" s="148" t="s">
        <v>87</v>
      </c>
      <c r="AT6" s="149" t="s">
        <v>88</v>
      </c>
      <c r="AU6" s="155">
        <v>2</v>
      </c>
      <c r="AV6" s="156">
        <f t="shared" si="2"/>
        <v>6.7796610169491523E-3</v>
      </c>
      <c r="AX6" s="155" t="s">
        <v>64</v>
      </c>
      <c r="AY6" s="235" t="s">
        <v>87</v>
      </c>
      <c r="AZ6" s="236" t="s">
        <v>88</v>
      </c>
      <c r="BA6" s="145"/>
      <c r="BB6" s="25" t="str">
        <f t="shared" si="3"/>
        <v/>
      </c>
      <c r="BD6" s="155" t="s">
        <v>64</v>
      </c>
      <c r="BE6" s="235" t="s">
        <v>87</v>
      </c>
      <c r="BF6" s="236" t="s">
        <v>88</v>
      </c>
      <c r="BG6" s="145"/>
      <c r="BH6" s="25" t="str">
        <f t="shared" si="4"/>
        <v/>
      </c>
    </row>
    <row r="7" spans="1:60" s="2" customFormat="1" ht="15" customHeight="1" x14ac:dyDescent="0.2">
      <c r="A7" s="60" t="s">
        <v>50</v>
      </c>
      <c r="B7" s="5" t="s">
        <v>76</v>
      </c>
      <c r="C7" s="6" t="s">
        <v>80</v>
      </c>
      <c r="D7" s="60">
        <v>56</v>
      </c>
      <c r="E7" s="61">
        <f t="shared" si="0"/>
        <v>0.34782608695652173</v>
      </c>
      <c r="F7" s="14"/>
      <c r="H7" s="155" t="s">
        <v>50</v>
      </c>
      <c r="I7" s="148" t="s">
        <v>76</v>
      </c>
      <c r="J7" s="149" t="s">
        <v>80</v>
      </c>
      <c r="K7" s="155">
        <v>56</v>
      </c>
      <c r="L7" s="156">
        <f t="shared" si="1"/>
        <v>0.34146341463414637</v>
      </c>
      <c r="M7" s="61"/>
      <c r="N7" s="60" t="s">
        <v>64</v>
      </c>
      <c r="O7" s="5" t="s">
        <v>76</v>
      </c>
      <c r="P7" s="6" t="s">
        <v>80</v>
      </c>
      <c r="Q7" s="60">
        <v>29</v>
      </c>
      <c r="R7" s="61">
        <f t="shared" si="5"/>
        <v>0.5</v>
      </c>
      <c r="S7" s="61"/>
      <c r="T7" s="60" t="s">
        <v>64</v>
      </c>
      <c r="U7" s="5" t="s">
        <v>76</v>
      </c>
      <c r="V7" s="6" t="s">
        <v>80</v>
      </c>
      <c r="W7" s="60">
        <v>17</v>
      </c>
      <c r="X7" s="61">
        <f t="shared" si="6"/>
        <v>0.1650485436893204</v>
      </c>
      <c r="Z7" s="155" t="s">
        <v>64</v>
      </c>
      <c r="AA7" s="148" t="s">
        <v>76</v>
      </c>
      <c r="AB7" s="149" t="s">
        <v>80</v>
      </c>
      <c r="AC7" s="155">
        <v>122</v>
      </c>
      <c r="AD7" s="156">
        <f t="shared" si="7"/>
        <v>0.67032967032967028</v>
      </c>
      <c r="AF7" s="155" t="s">
        <v>64</v>
      </c>
      <c r="AG7" s="148" t="s">
        <v>76</v>
      </c>
      <c r="AH7" s="149" t="s">
        <v>80</v>
      </c>
      <c r="AI7" s="155">
        <v>28</v>
      </c>
      <c r="AJ7" s="156">
        <f t="shared" si="8"/>
        <v>0.36842105263157893</v>
      </c>
      <c r="AL7" s="155" t="s">
        <v>64</v>
      </c>
      <c r="AM7" s="148" t="s">
        <v>76</v>
      </c>
      <c r="AN7" s="149" t="s">
        <v>80</v>
      </c>
      <c r="AO7" s="155">
        <v>111</v>
      </c>
      <c r="AP7" s="156">
        <f t="shared" si="9"/>
        <v>0.52358490566037741</v>
      </c>
      <c r="AR7" s="155" t="s">
        <v>64</v>
      </c>
      <c r="AS7" s="148" t="s">
        <v>76</v>
      </c>
      <c r="AT7" s="149" t="s">
        <v>80</v>
      </c>
      <c r="AU7" s="155">
        <v>36</v>
      </c>
      <c r="AV7" s="156">
        <f t="shared" si="2"/>
        <v>0.12203389830508475</v>
      </c>
      <c r="AX7" s="155" t="s">
        <v>64</v>
      </c>
      <c r="AY7" s="235" t="s">
        <v>76</v>
      </c>
      <c r="AZ7" s="236" t="s">
        <v>80</v>
      </c>
      <c r="BA7" s="145">
        <v>31</v>
      </c>
      <c r="BB7" s="25">
        <f t="shared" si="3"/>
        <v>0.36470588235294116</v>
      </c>
      <c r="BD7" s="155" t="s">
        <v>64</v>
      </c>
      <c r="BE7" s="235" t="s">
        <v>74</v>
      </c>
      <c r="BF7" s="236" t="s">
        <v>100</v>
      </c>
      <c r="BG7" s="145"/>
      <c r="BH7" s="25" t="str">
        <f t="shared" si="4"/>
        <v/>
      </c>
    </row>
    <row r="8" spans="1:60" s="2" customFormat="1" ht="15" customHeight="1" x14ac:dyDescent="0.2">
      <c r="A8" s="60" t="s">
        <v>50</v>
      </c>
      <c r="B8" s="5" t="s">
        <v>74</v>
      </c>
      <c r="C8" s="6" t="s">
        <v>100</v>
      </c>
      <c r="D8" s="60"/>
      <c r="E8" s="61" t="str">
        <f t="shared" si="0"/>
        <v/>
      </c>
      <c r="F8" s="14"/>
      <c r="H8" s="155" t="s">
        <v>50</v>
      </c>
      <c r="I8" s="148" t="s">
        <v>74</v>
      </c>
      <c r="J8" s="149" t="s">
        <v>100</v>
      </c>
      <c r="K8" s="155">
        <v>73</v>
      </c>
      <c r="L8" s="156">
        <f t="shared" si="1"/>
        <v>0.4451219512195122</v>
      </c>
      <c r="M8" s="61"/>
      <c r="N8" s="60" t="s">
        <v>64</v>
      </c>
      <c r="O8" s="5" t="s">
        <v>74</v>
      </c>
      <c r="P8" s="6" t="s">
        <v>100</v>
      </c>
      <c r="Q8" s="60"/>
      <c r="R8" s="61" t="str">
        <f t="shared" si="5"/>
        <v/>
      </c>
      <c r="S8" s="61"/>
      <c r="T8" s="60" t="s">
        <v>64</v>
      </c>
      <c r="U8" s="5" t="s">
        <v>74</v>
      </c>
      <c r="V8" s="6" t="s">
        <v>100</v>
      </c>
      <c r="W8" s="60"/>
      <c r="X8" s="61" t="str">
        <f t="shared" si="6"/>
        <v/>
      </c>
      <c r="Z8" s="155" t="s">
        <v>64</v>
      </c>
      <c r="AA8" s="148" t="s">
        <v>74</v>
      </c>
      <c r="AB8" s="149" t="s">
        <v>100</v>
      </c>
      <c r="AC8" s="155">
        <v>8</v>
      </c>
      <c r="AD8" s="156">
        <f t="shared" si="7"/>
        <v>4.3956043956043959E-2</v>
      </c>
      <c r="AF8" s="155" t="s">
        <v>64</v>
      </c>
      <c r="AG8" s="148" t="s">
        <v>74</v>
      </c>
      <c r="AH8" s="149" t="s">
        <v>100</v>
      </c>
      <c r="AI8" s="155">
        <v>2</v>
      </c>
      <c r="AJ8" s="156">
        <f t="shared" si="8"/>
        <v>2.6315789473684209E-2</v>
      </c>
      <c r="AL8" s="155" t="s">
        <v>64</v>
      </c>
      <c r="AM8" s="148" t="s">
        <v>74</v>
      </c>
      <c r="AN8" s="149" t="s">
        <v>100</v>
      </c>
      <c r="AO8" s="155"/>
      <c r="AP8" s="156" t="str">
        <f t="shared" si="9"/>
        <v/>
      </c>
      <c r="AR8" s="155" t="s">
        <v>64</v>
      </c>
      <c r="AS8" s="148" t="s">
        <v>74</v>
      </c>
      <c r="AT8" s="149" t="s">
        <v>100</v>
      </c>
      <c r="AU8" s="155">
        <v>21</v>
      </c>
      <c r="AV8" s="156">
        <f t="shared" si="2"/>
        <v>7.1186440677966104E-2</v>
      </c>
      <c r="AX8" s="155" t="s">
        <v>64</v>
      </c>
      <c r="AY8" s="235" t="s">
        <v>74</v>
      </c>
      <c r="AZ8" s="236" t="s">
        <v>100</v>
      </c>
      <c r="BA8" s="145"/>
      <c r="BB8" s="25" t="str">
        <f t="shared" si="3"/>
        <v/>
      </c>
      <c r="BD8" s="155" t="s">
        <v>64</v>
      </c>
      <c r="BE8" s="235" t="s">
        <v>89</v>
      </c>
      <c r="BF8" s="236" t="s">
        <v>14</v>
      </c>
      <c r="BG8" s="145"/>
      <c r="BH8" s="25" t="str">
        <f t="shared" si="4"/>
        <v/>
      </c>
    </row>
    <row r="9" spans="1:60" s="2" customFormat="1" ht="15" customHeight="1" x14ac:dyDescent="0.2">
      <c r="A9" s="60" t="s">
        <v>50</v>
      </c>
      <c r="B9" s="5" t="s">
        <v>89</v>
      </c>
      <c r="C9" s="6" t="s">
        <v>90</v>
      </c>
      <c r="D9" s="60">
        <v>16</v>
      </c>
      <c r="E9" s="61">
        <f t="shared" si="0"/>
        <v>9.9378881987577633E-2</v>
      </c>
      <c r="F9" s="14"/>
      <c r="H9" s="155" t="s">
        <v>50</v>
      </c>
      <c r="I9" s="148" t="s">
        <v>89</v>
      </c>
      <c r="J9" s="149" t="s">
        <v>90</v>
      </c>
      <c r="K9" s="155">
        <v>5</v>
      </c>
      <c r="L9" s="156">
        <f t="shared" si="1"/>
        <v>3.048780487804878E-2</v>
      </c>
      <c r="M9" s="61"/>
      <c r="N9" s="60" t="s">
        <v>64</v>
      </c>
      <c r="O9" s="5" t="s">
        <v>89</v>
      </c>
      <c r="P9" s="6" t="s">
        <v>15</v>
      </c>
      <c r="Q9" s="60"/>
      <c r="R9" s="61" t="str">
        <f t="shared" si="5"/>
        <v/>
      </c>
      <c r="S9" s="61"/>
      <c r="T9" s="60" t="s">
        <v>64</v>
      </c>
      <c r="U9" s="5" t="s">
        <v>89</v>
      </c>
      <c r="V9" s="6" t="s">
        <v>15</v>
      </c>
      <c r="W9" s="60"/>
      <c r="X9" s="61" t="str">
        <f t="shared" si="6"/>
        <v/>
      </c>
      <c r="Z9" s="155" t="s">
        <v>64</v>
      </c>
      <c r="AA9" s="148" t="s">
        <v>89</v>
      </c>
      <c r="AB9" s="149" t="s">
        <v>26</v>
      </c>
      <c r="AC9" s="155">
        <v>4</v>
      </c>
      <c r="AD9" s="156">
        <f t="shared" si="7"/>
        <v>2.197802197802198E-2</v>
      </c>
      <c r="AF9" s="155" t="s">
        <v>64</v>
      </c>
      <c r="AG9" s="148" t="s">
        <v>89</v>
      </c>
      <c r="AH9" s="149" t="s">
        <v>26</v>
      </c>
      <c r="AI9" s="155"/>
      <c r="AJ9" s="156" t="str">
        <f t="shared" si="8"/>
        <v/>
      </c>
      <c r="AL9" s="155" t="s">
        <v>64</v>
      </c>
      <c r="AM9" s="148" t="s">
        <v>89</v>
      </c>
      <c r="AN9" s="149" t="s">
        <v>26</v>
      </c>
      <c r="AO9" s="155"/>
      <c r="AP9" s="156" t="str">
        <f t="shared" si="9"/>
        <v/>
      </c>
      <c r="AR9" s="155" t="s">
        <v>64</v>
      </c>
      <c r="AS9" s="148" t="s">
        <v>89</v>
      </c>
      <c r="AT9" s="149" t="s">
        <v>26</v>
      </c>
      <c r="AU9" s="155">
        <v>131</v>
      </c>
      <c r="AV9" s="156">
        <f t="shared" si="2"/>
        <v>0.44406779661016949</v>
      </c>
      <c r="AX9" s="155" t="s">
        <v>64</v>
      </c>
      <c r="AY9" s="235" t="s">
        <v>89</v>
      </c>
      <c r="AZ9" s="236" t="s">
        <v>14</v>
      </c>
      <c r="BA9" s="145"/>
      <c r="BB9" s="25" t="str">
        <f t="shared" si="3"/>
        <v/>
      </c>
      <c r="BD9" s="155" t="s">
        <v>64</v>
      </c>
      <c r="BE9" s="235" t="s">
        <v>89</v>
      </c>
      <c r="BF9" s="236" t="s">
        <v>16</v>
      </c>
      <c r="BG9" s="145"/>
      <c r="BH9" s="25" t="str">
        <f t="shared" si="4"/>
        <v/>
      </c>
    </row>
    <row r="10" spans="1:60" s="2" customFormat="1" ht="15" customHeight="1" x14ac:dyDescent="0.2">
      <c r="A10" s="60" t="s">
        <v>50</v>
      </c>
      <c r="B10" s="5" t="s">
        <v>91</v>
      </c>
      <c r="C10" s="6" t="s">
        <v>81</v>
      </c>
      <c r="D10" s="60">
        <v>13</v>
      </c>
      <c r="E10" s="61">
        <f t="shared" si="0"/>
        <v>8.0745341614906832E-2</v>
      </c>
      <c r="F10" s="14"/>
      <c r="H10" s="155" t="s">
        <v>50</v>
      </c>
      <c r="I10" s="148" t="s">
        <v>91</v>
      </c>
      <c r="J10" s="149" t="s">
        <v>81</v>
      </c>
      <c r="K10" s="155">
        <v>6</v>
      </c>
      <c r="L10" s="156">
        <f t="shared" si="1"/>
        <v>3.6585365853658534E-2</v>
      </c>
      <c r="M10" s="61"/>
      <c r="N10" s="60" t="s">
        <v>64</v>
      </c>
      <c r="O10" s="5" t="s">
        <v>91</v>
      </c>
      <c r="P10" s="6" t="s">
        <v>81</v>
      </c>
      <c r="Q10" s="60">
        <v>1</v>
      </c>
      <c r="R10" s="61">
        <f t="shared" si="5"/>
        <v>1.7241379310344827E-2</v>
      </c>
      <c r="S10" s="61"/>
      <c r="T10" s="60" t="s">
        <v>64</v>
      </c>
      <c r="U10" s="5" t="s">
        <v>91</v>
      </c>
      <c r="V10" s="6" t="s">
        <v>81</v>
      </c>
      <c r="W10" s="60">
        <v>3</v>
      </c>
      <c r="X10" s="61">
        <f t="shared" si="6"/>
        <v>2.9126213592233011E-2</v>
      </c>
      <c r="Z10" s="155" t="s">
        <v>64</v>
      </c>
      <c r="AA10" s="148" t="s">
        <v>91</v>
      </c>
      <c r="AB10" s="149" t="s">
        <v>81</v>
      </c>
      <c r="AC10" s="155">
        <v>2</v>
      </c>
      <c r="AD10" s="156">
        <f t="shared" si="7"/>
        <v>1.098901098901099E-2</v>
      </c>
      <c r="AF10" s="155" t="s">
        <v>64</v>
      </c>
      <c r="AG10" s="148" t="s">
        <v>91</v>
      </c>
      <c r="AH10" s="149" t="s">
        <v>81</v>
      </c>
      <c r="AI10" s="155">
        <v>1</v>
      </c>
      <c r="AJ10" s="156">
        <f t="shared" si="8"/>
        <v>1.3157894736842105E-2</v>
      </c>
      <c r="AL10" s="155" t="s">
        <v>64</v>
      </c>
      <c r="AM10" s="148" t="s">
        <v>91</v>
      </c>
      <c r="AN10" s="149" t="s">
        <v>81</v>
      </c>
      <c r="AO10" s="155">
        <v>1</v>
      </c>
      <c r="AP10" s="156">
        <f t="shared" si="9"/>
        <v>4.7169811320754715E-3</v>
      </c>
      <c r="AR10" s="155" t="s">
        <v>64</v>
      </c>
      <c r="AS10" s="148" t="s">
        <v>91</v>
      </c>
      <c r="AT10" s="149" t="s">
        <v>81</v>
      </c>
      <c r="AU10" s="155"/>
      <c r="AV10" s="156" t="str">
        <f t="shared" si="2"/>
        <v/>
      </c>
      <c r="AX10" s="155" t="s">
        <v>64</v>
      </c>
      <c r="AY10" s="235" t="s">
        <v>89</v>
      </c>
      <c r="AZ10" s="236" t="s">
        <v>16</v>
      </c>
      <c r="BA10" s="145"/>
      <c r="BB10" s="25" t="str">
        <f t="shared" si="3"/>
        <v/>
      </c>
      <c r="BD10" s="155" t="s">
        <v>64</v>
      </c>
      <c r="BE10" s="235" t="s">
        <v>91</v>
      </c>
      <c r="BF10" s="236" t="s">
        <v>81</v>
      </c>
      <c r="BG10" s="145"/>
      <c r="BH10" s="25" t="str">
        <f t="shared" si="4"/>
        <v/>
      </c>
    </row>
    <row r="11" spans="1:60" s="2" customFormat="1" ht="15" customHeight="1" x14ac:dyDescent="0.2">
      <c r="A11" s="60" t="s">
        <v>50</v>
      </c>
      <c r="B11" s="5" t="s">
        <v>92</v>
      </c>
      <c r="C11" s="6" t="s">
        <v>93</v>
      </c>
      <c r="D11" s="60"/>
      <c r="E11" s="61" t="str">
        <f t="shared" si="0"/>
        <v/>
      </c>
      <c r="F11" s="16"/>
      <c r="H11" s="155" t="s">
        <v>50</v>
      </c>
      <c r="I11" s="148" t="s">
        <v>92</v>
      </c>
      <c r="J11" s="149" t="s">
        <v>93</v>
      </c>
      <c r="K11" s="155"/>
      <c r="L11" s="156" t="str">
        <f t="shared" si="1"/>
        <v/>
      </c>
      <c r="M11" s="61"/>
      <c r="N11" s="60" t="s">
        <v>64</v>
      </c>
      <c r="O11" s="5" t="s">
        <v>92</v>
      </c>
      <c r="P11" s="6" t="s">
        <v>93</v>
      </c>
      <c r="Q11" s="60"/>
      <c r="R11" s="61" t="str">
        <f t="shared" si="5"/>
        <v/>
      </c>
      <c r="S11" s="61"/>
      <c r="T11" s="60" t="s">
        <v>64</v>
      </c>
      <c r="U11" s="5" t="s">
        <v>92</v>
      </c>
      <c r="V11" s="6" t="s">
        <v>93</v>
      </c>
      <c r="W11" s="60">
        <v>1</v>
      </c>
      <c r="X11" s="61">
        <f t="shared" si="6"/>
        <v>9.7087378640776691E-3</v>
      </c>
      <c r="Z11" s="155" t="s">
        <v>64</v>
      </c>
      <c r="AA11" s="148" t="s">
        <v>92</v>
      </c>
      <c r="AB11" s="149" t="s">
        <v>93</v>
      </c>
      <c r="AC11" s="155"/>
      <c r="AD11" s="156" t="str">
        <f t="shared" si="7"/>
        <v/>
      </c>
      <c r="AF11" s="155" t="s">
        <v>64</v>
      </c>
      <c r="AG11" s="148" t="s">
        <v>92</v>
      </c>
      <c r="AH11" s="149" t="s">
        <v>93</v>
      </c>
      <c r="AI11" s="155"/>
      <c r="AJ11" s="156" t="str">
        <f t="shared" si="8"/>
        <v/>
      </c>
      <c r="AL11" s="155" t="s">
        <v>64</v>
      </c>
      <c r="AM11" s="148" t="s">
        <v>92</v>
      </c>
      <c r="AN11" s="149" t="s">
        <v>93</v>
      </c>
      <c r="AO11" s="155"/>
      <c r="AP11" s="156" t="str">
        <f t="shared" si="9"/>
        <v/>
      </c>
      <c r="AR11" s="155" t="s">
        <v>64</v>
      </c>
      <c r="AS11" s="148" t="s">
        <v>92</v>
      </c>
      <c r="AT11" s="149" t="s">
        <v>93</v>
      </c>
      <c r="AU11" s="155">
        <v>1</v>
      </c>
      <c r="AV11" s="156">
        <f t="shared" si="2"/>
        <v>3.3898305084745762E-3</v>
      </c>
      <c r="AX11" s="155" t="s">
        <v>64</v>
      </c>
      <c r="AY11" s="235" t="s">
        <v>91</v>
      </c>
      <c r="AZ11" s="236" t="s">
        <v>81</v>
      </c>
      <c r="BA11" s="145"/>
      <c r="BB11" s="25" t="str">
        <f t="shared" si="3"/>
        <v/>
      </c>
      <c r="BD11" s="155" t="s">
        <v>64</v>
      </c>
      <c r="BE11" s="235" t="s">
        <v>92</v>
      </c>
      <c r="BF11" s="236" t="s">
        <v>93</v>
      </c>
      <c r="BG11" s="145">
        <v>1</v>
      </c>
      <c r="BH11" s="25">
        <f t="shared" si="4"/>
        <v>9.5238095238095247E-3</v>
      </c>
    </row>
    <row r="12" spans="1:60" s="2" customFormat="1" ht="15" customHeight="1" x14ac:dyDescent="0.2">
      <c r="A12" s="60" t="s">
        <v>50</v>
      </c>
      <c r="B12" s="5" t="s">
        <v>95</v>
      </c>
      <c r="C12" s="6" t="s">
        <v>96</v>
      </c>
      <c r="D12" s="60">
        <v>1</v>
      </c>
      <c r="E12" s="61">
        <f t="shared" si="0"/>
        <v>6.2111801242236021E-3</v>
      </c>
      <c r="F12" s="16"/>
      <c r="H12" s="155" t="s">
        <v>50</v>
      </c>
      <c r="I12" s="148" t="s">
        <v>95</v>
      </c>
      <c r="J12" s="149" t="s">
        <v>96</v>
      </c>
      <c r="K12" s="155"/>
      <c r="L12" s="156" t="str">
        <f t="shared" si="1"/>
        <v/>
      </c>
      <c r="M12" s="61"/>
      <c r="N12" s="60" t="s">
        <v>64</v>
      </c>
      <c r="O12" s="5" t="s">
        <v>95</v>
      </c>
      <c r="P12" s="6" t="s">
        <v>96</v>
      </c>
      <c r="Q12" s="60"/>
      <c r="R12" s="61" t="str">
        <f t="shared" si="5"/>
        <v/>
      </c>
      <c r="S12" s="61"/>
      <c r="T12" s="60" t="s">
        <v>64</v>
      </c>
      <c r="U12" s="5" t="s">
        <v>95</v>
      </c>
      <c r="V12" s="6" t="s">
        <v>96</v>
      </c>
      <c r="W12" s="60"/>
      <c r="X12" s="61" t="str">
        <f t="shared" si="6"/>
        <v/>
      </c>
      <c r="Z12" s="155" t="s">
        <v>64</v>
      </c>
      <c r="AA12" s="148" t="s">
        <v>95</v>
      </c>
      <c r="AB12" s="149" t="s">
        <v>96</v>
      </c>
      <c r="AC12" s="155"/>
      <c r="AD12" s="156" t="str">
        <f t="shared" si="7"/>
        <v/>
      </c>
      <c r="AF12" s="155" t="s">
        <v>64</v>
      </c>
      <c r="AG12" s="148" t="s">
        <v>95</v>
      </c>
      <c r="AH12" s="149" t="s">
        <v>96</v>
      </c>
      <c r="AI12" s="155"/>
      <c r="AJ12" s="156" t="str">
        <f t="shared" si="8"/>
        <v/>
      </c>
      <c r="AL12" s="155" t="s">
        <v>64</v>
      </c>
      <c r="AM12" s="148" t="s">
        <v>95</v>
      </c>
      <c r="AN12" s="149" t="s">
        <v>96</v>
      </c>
      <c r="AO12" s="155"/>
      <c r="AP12" s="156" t="str">
        <f t="shared" si="9"/>
        <v/>
      </c>
      <c r="AR12" s="155" t="s">
        <v>64</v>
      </c>
      <c r="AS12" s="148" t="s">
        <v>95</v>
      </c>
      <c r="AT12" s="149" t="s">
        <v>96</v>
      </c>
      <c r="AU12" s="155"/>
      <c r="AV12" s="156" t="str">
        <f t="shared" si="2"/>
        <v/>
      </c>
      <c r="AX12" s="155" t="s">
        <v>64</v>
      </c>
      <c r="AY12" s="235" t="s">
        <v>92</v>
      </c>
      <c r="AZ12" s="236" t="s">
        <v>93</v>
      </c>
      <c r="BA12" s="145"/>
      <c r="BB12" s="25" t="str">
        <f t="shared" si="3"/>
        <v/>
      </c>
      <c r="BD12" s="155" t="s">
        <v>64</v>
      </c>
      <c r="BE12" s="235" t="s">
        <v>95</v>
      </c>
      <c r="BF12" s="236" t="s">
        <v>96</v>
      </c>
      <c r="BG12" s="145"/>
      <c r="BH12" s="25" t="str">
        <f t="shared" si="4"/>
        <v/>
      </c>
    </row>
    <row r="13" spans="1:60" s="2" customFormat="1" ht="15" customHeight="1" x14ac:dyDescent="0.2">
      <c r="A13" s="60" t="s">
        <v>50</v>
      </c>
      <c r="B13" s="5" t="s">
        <v>99</v>
      </c>
      <c r="C13" s="6" t="s">
        <v>84</v>
      </c>
      <c r="D13" s="60">
        <v>15</v>
      </c>
      <c r="E13" s="61">
        <f t="shared" si="0"/>
        <v>9.3167701863354033E-2</v>
      </c>
      <c r="F13" s="16"/>
      <c r="H13" s="155" t="s">
        <v>50</v>
      </c>
      <c r="I13" s="148" t="s">
        <v>99</v>
      </c>
      <c r="J13" s="149" t="s">
        <v>84</v>
      </c>
      <c r="K13" s="155">
        <v>14</v>
      </c>
      <c r="L13" s="156">
        <f t="shared" si="1"/>
        <v>8.5365853658536592E-2</v>
      </c>
      <c r="M13" s="61"/>
      <c r="N13" s="60" t="s">
        <v>64</v>
      </c>
      <c r="O13" s="5" t="s">
        <v>99</v>
      </c>
      <c r="P13" s="6" t="s">
        <v>84</v>
      </c>
      <c r="Q13" s="60">
        <v>4</v>
      </c>
      <c r="R13" s="61">
        <f t="shared" si="5"/>
        <v>6.8965517241379309E-2</v>
      </c>
      <c r="S13" s="61"/>
      <c r="T13" s="60" t="s">
        <v>64</v>
      </c>
      <c r="U13" s="5" t="s">
        <v>99</v>
      </c>
      <c r="V13" s="6" t="s">
        <v>84</v>
      </c>
      <c r="W13" s="60">
        <v>55</v>
      </c>
      <c r="X13" s="61">
        <f t="shared" si="6"/>
        <v>0.53398058252427183</v>
      </c>
      <c r="Z13" s="155" t="s">
        <v>64</v>
      </c>
      <c r="AA13" s="148" t="s">
        <v>99</v>
      </c>
      <c r="AB13" s="149" t="s">
        <v>84</v>
      </c>
      <c r="AC13" s="155">
        <v>4</v>
      </c>
      <c r="AD13" s="156">
        <f t="shared" si="7"/>
        <v>2.197802197802198E-2</v>
      </c>
      <c r="AF13" s="155" t="s">
        <v>64</v>
      </c>
      <c r="AG13" s="148" t="s">
        <v>99</v>
      </c>
      <c r="AH13" s="149" t="s">
        <v>84</v>
      </c>
      <c r="AI13" s="155">
        <v>1</v>
      </c>
      <c r="AJ13" s="156">
        <f t="shared" si="8"/>
        <v>1.3157894736842105E-2</v>
      </c>
      <c r="AL13" s="155" t="s">
        <v>64</v>
      </c>
      <c r="AM13" s="148" t="s">
        <v>99</v>
      </c>
      <c r="AN13" s="149" t="s">
        <v>84</v>
      </c>
      <c r="AO13" s="155"/>
      <c r="AP13" s="156" t="str">
        <f t="shared" si="9"/>
        <v/>
      </c>
      <c r="AR13" s="155" t="s">
        <v>64</v>
      </c>
      <c r="AS13" s="148" t="s">
        <v>99</v>
      </c>
      <c r="AT13" s="149" t="s">
        <v>84</v>
      </c>
      <c r="AU13" s="155">
        <v>1</v>
      </c>
      <c r="AV13" s="156">
        <f t="shared" si="2"/>
        <v>3.3898305084745762E-3</v>
      </c>
      <c r="AX13" s="155" t="s">
        <v>64</v>
      </c>
      <c r="AY13" s="235" t="s">
        <v>95</v>
      </c>
      <c r="AZ13" s="236" t="s">
        <v>96</v>
      </c>
      <c r="BA13" s="145"/>
      <c r="BB13" s="25" t="str">
        <f t="shared" si="3"/>
        <v/>
      </c>
      <c r="BD13" s="155" t="s">
        <v>64</v>
      </c>
      <c r="BE13" s="235" t="s">
        <v>99</v>
      </c>
      <c r="BF13" s="243" t="s">
        <v>292</v>
      </c>
      <c r="BG13" s="145"/>
      <c r="BH13" s="25" t="str">
        <f t="shared" si="4"/>
        <v/>
      </c>
    </row>
    <row r="14" spans="1:60" s="2" customFormat="1" ht="15" customHeight="1" x14ac:dyDescent="0.2">
      <c r="A14" s="60" t="s">
        <v>50</v>
      </c>
      <c r="B14" s="5" t="s">
        <v>101</v>
      </c>
      <c r="C14" s="6" t="s">
        <v>102</v>
      </c>
      <c r="D14" s="60">
        <v>4</v>
      </c>
      <c r="E14" s="61">
        <f t="shared" si="0"/>
        <v>2.4844720496894408E-2</v>
      </c>
      <c r="F14" s="16"/>
      <c r="H14" s="155" t="s">
        <v>50</v>
      </c>
      <c r="I14" s="148" t="s">
        <v>101</v>
      </c>
      <c r="J14" s="149" t="s">
        <v>102</v>
      </c>
      <c r="K14" s="155"/>
      <c r="L14" s="156" t="str">
        <f t="shared" si="1"/>
        <v/>
      </c>
      <c r="M14" s="61"/>
      <c r="N14" s="60" t="s">
        <v>64</v>
      </c>
      <c r="O14" s="5" t="s">
        <v>101</v>
      </c>
      <c r="P14" s="6" t="s">
        <v>102</v>
      </c>
      <c r="Q14" s="60"/>
      <c r="R14" s="61" t="str">
        <f t="shared" si="5"/>
        <v/>
      </c>
      <c r="S14" s="61"/>
      <c r="T14" s="60" t="s">
        <v>64</v>
      </c>
      <c r="U14" s="5" t="s">
        <v>101</v>
      </c>
      <c r="V14" s="6" t="s">
        <v>102</v>
      </c>
      <c r="W14" s="60">
        <v>4</v>
      </c>
      <c r="X14" s="61">
        <f t="shared" si="6"/>
        <v>3.8834951456310676E-2</v>
      </c>
      <c r="Z14" s="155" t="s">
        <v>64</v>
      </c>
      <c r="AA14" s="148" t="s">
        <v>101</v>
      </c>
      <c r="AB14" s="149" t="s">
        <v>60</v>
      </c>
      <c r="AC14" s="155">
        <v>1</v>
      </c>
      <c r="AD14" s="156">
        <f t="shared" si="7"/>
        <v>5.4945054945054949E-3</v>
      </c>
      <c r="AF14" s="155" t="s">
        <v>64</v>
      </c>
      <c r="AG14" s="148" t="s">
        <v>101</v>
      </c>
      <c r="AH14" s="149" t="s">
        <v>60</v>
      </c>
      <c r="AI14" s="155">
        <v>4</v>
      </c>
      <c r="AJ14" s="156">
        <f t="shared" si="8"/>
        <v>5.2631578947368418E-2</v>
      </c>
      <c r="AL14" s="155" t="s">
        <v>64</v>
      </c>
      <c r="AM14" s="148" t="s">
        <v>101</v>
      </c>
      <c r="AN14" s="149" t="s">
        <v>60</v>
      </c>
      <c r="AO14" s="155">
        <v>1</v>
      </c>
      <c r="AP14" s="156">
        <f t="shared" si="9"/>
        <v>4.7169811320754715E-3</v>
      </c>
      <c r="AR14" s="155" t="s">
        <v>64</v>
      </c>
      <c r="AS14" s="148" t="s">
        <v>101</v>
      </c>
      <c r="AT14" s="149" t="s">
        <v>60</v>
      </c>
      <c r="AU14" s="155">
        <v>16</v>
      </c>
      <c r="AV14" s="156">
        <f t="shared" si="2"/>
        <v>5.4237288135593219E-2</v>
      </c>
      <c r="AX14" s="155" t="s">
        <v>64</v>
      </c>
      <c r="AY14" s="235" t="s">
        <v>99</v>
      </c>
      <c r="AZ14" s="243" t="s">
        <v>292</v>
      </c>
      <c r="BA14" s="145">
        <v>2</v>
      </c>
      <c r="BB14" s="25">
        <f t="shared" si="3"/>
        <v>2.3529411764705882E-2</v>
      </c>
      <c r="BD14" s="155" t="s">
        <v>64</v>
      </c>
      <c r="BE14" s="235" t="s">
        <v>77</v>
      </c>
      <c r="BF14" s="243" t="s">
        <v>2</v>
      </c>
      <c r="BG14" s="145"/>
      <c r="BH14" s="25" t="str">
        <f t="shared" si="4"/>
        <v/>
      </c>
    </row>
    <row r="15" spans="1:60" s="2" customFormat="1" ht="15" customHeight="1" x14ac:dyDescent="0.2">
      <c r="A15" s="60" t="s">
        <v>50</v>
      </c>
      <c r="B15" s="5" t="s">
        <v>75</v>
      </c>
      <c r="C15" s="6" t="s">
        <v>78</v>
      </c>
      <c r="D15" s="60"/>
      <c r="E15" s="61" t="str">
        <f t="shared" si="0"/>
        <v/>
      </c>
      <c r="F15" s="16"/>
      <c r="H15" s="155" t="s">
        <v>50</v>
      </c>
      <c r="I15" s="148" t="s">
        <v>75</v>
      </c>
      <c r="J15" s="149" t="s">
        <v>78</v>
      </c>
      <c r="K15" s="155"/>
      <c r="L15" s="156" t="str">
        <f t="shared" si="1"/>
        <v/>
      </c>
      <c r="M15" s="61"/>
      <c r="N15" s="60" t="s">
        <v>64</v>
      </c>
      <c r="O15" s="5" t="s">
        <v>75</v>
      </c>
      <c r="P15" s="6" t="s">
        <v>78</v>
      </c>
      <c r="Q15" s="60"/>
      <c r="R15" s="61" t="str">
        <f t="shared" si="5"/>
        <v/>
      </c>
      <c r="S15" s="61"/>
      <c r="T15" s="60" t="s">
        <v>64</v>
      </c>
      <c r="U15" s="5" t="s">
        <v>75</v>
      </c>
      <c r="V15" s="6" t="s">
        <v>78</v>
      </c>
      <c r="W15" s="60"/>
      <c r="X15" s="61" t="str">
        <f t="shared" si="6"/>
        <v/>
      </c>
      <c r="Z15" s="155" t="s">
        <v>64</v>
      </c>
      <c r="AA15" s="148" t="s">
        <v>75</v>
      </c>
      <c r="AB15" s="149" t="s">
        <v>78</v>
      </c>
      <c r="AC15" s="155"/>
      <c r="AD15" s="156" t="str">
        <f t="shared" si="7"/>
        <v/>
      </c>
      <c r="AF15" s="155" t="s">
        <v>64</v>
      </c>
      <c r="AG15" s="148" t="s">
        <v>75</v>
      </c>
      <c r="AH15" s="149" t="s">
        <v>78</v>
      </c>
      <c r="AI15" s="155"/>
      <c r="AJ15" s="156" t="str">
        <f t="shared" si="8"/>
        <v/>
      </c>
      <c r="AL15" s="155" t="s">
        <v>64</v>
      </c>
      <c r="AM15" s="148" t="s">
        <v>75</v>
      </c>
      <c r="AN15" s="149" t="s">
        <v>78</v>
      </c>
      <c r="AO15" s="155"/>
      <c r="AP15" s="156" t="str">
        <f t="shared" si="9"/>
        <v/>
      </c>
      <c r="AR15" s="155" t="s">
        <v>64</v>
      </c>
      <c r="AS15" s="148" t="s">
        <v>75</v>
      </c>
      <c r="AT15" s="149" t="s">
        <v>78</v>
      </c>
      <c r="AU15" s="155"/>
      <c r="AV15" s="156" t="str">
        <f t="shared" si="2"/>
        <v/>
      </c>
      <c r="AX15" s="155" t="s">
        <v>64</v>
      </c>
      <c r="AY15" s="235" t="s">
        <v>77</v>
      </c>
      <c r="AZ15" s="243" t="s">
        <v>2</v>
      </c>
      <c r="BA15" s="145">
        <v>20</v>
      </c>
      <c r="BB15" s="25">
        <f t="shared" si="3"/>
        <v>0.23529411764705882</v>
      </c>
      <c r="BD15" s="155" t="s">
        <v>64</v>
      </c>
      <c r="BE15" s="235" t="s">
        <v>182</v>
      </c>
      <c r="BF15" s="236" t="s">
        <v>298</v>
      </c>
      <c r="BG15" s="145"/>
      <c r="BH15" s="25" t="str">
        <f t="shared" si="4"/>
        <v/>
      </c>
    </row>
    <row r="16" spans="1:60" s="2" customFormat="1" ht="15" customHeight="1" x14ac:dyDescent="0.2">
      <c r="A16" s="60" t="s">
        <v>50</v>
      </c>
      <c r="B16" s="5" t="s">
        <v>77</v>
      </c>
      <c r="C16" s="6" t="s">
        <v>82</v>
      </c>
      <c r="D16" s="60">
        <v>15</v>
      </c>
      <c r="E16" s="61">
        <f t="shared" si="0"/>
        <v>9.3167701863354033E-2</v>
      </c>
      <c r="F16" s="16"/>
      <c r="H16" s="155" t="s">
        <v>50</v>
      </c>
      <c r="I16" s="148" t="s">
        <v>77</v>
      </c>
      <c r="J16" s="149" t="s">
        <v>82</v>
      </c>
      <c r="K16" s="155">
        <v>5</v>
      </c>
      <c r="L16" s="156">
        <f t="shared" si="1"/>
        <v>3.048780487804878E-2</v>
      </c>
      <c r="M16" s="61"/>
      <c r="N16" s="60" t="s">
        <v>64</v>
      </c>
      <c r="O16" s="5" t="s">
        <v>77</v>
      </c>
      <c r="P16" s="6" t="s">
        <v>82</v>
      </c>
      <c r="Q16" s="60"/>
      <c r="R16" s="61" t="str">
        <f t="shared" si="5"/>
        <v/>
      </c>
      <c r="S16" s="61"/>
      <c r="T16" s="60" t="s">
        <v>64</v>
      </c>
      <c r="U16" s="5" t="s">
        <v>77</v>
      </c>
      <c r="V16" s="6" t="s">
        <v>82</v>
      </c>
      <c r="W16" s="60">
        <v>6</v>
      </c>
      <c r="X16" s="61">
        <f t="shared" si="6"/>
        <v>5.8252427184466021E-2</v>
      </c>
      <c r="Z16" s="155" t="s">
        <v>64</v>
      </c>
      <c r="AA16" s="148" t="s">
        <v>77</v>
      </c>
      <c r="AB16" s="149" t="s">
        <v>82</v>
      </c>
      <c r="AC16" s="155"/>
      <c r="AD16" s="156" t="str">
        <f t="shared" si="7"/>
        <v/>
      </c>
      <c r="AF16" s="155" t="s">
        <v>64</v>
      </c>
      <c r="AG16" s="148" t="s">
        <v>77</v>
      </c>
      <c r="AH16" s="149" t="s">
        <v>82</v>
      </c>
      <c r="AI16" s="155"/>
      <c r="AJ16" s="156" t="str">
        <f t="shared" si="8"/>
        <v/>
      </c>
      <c r="AL16" s="155" t="s">
        <v>64</v>
      </c>
      <c r="AM16" s="148" t="s">
        <v>77</v>
      </c>
      <c r="AN16" s="149" t="s">
        <v>82</v>
      </c>
      <c r="AO16" s="155">
        <v>2</v>
      </c>
      <c r="AP16" s="156">
        <f t="shared" si="9"/>
        <v>9.433962264150943E-3</v>
      </c>
      <c r="AR16" s="155" t="s">
        <v>64</v>
      </c>
      <c r="AS16" s="148" t="s">
        <v>77</v>
      </c>
      <c r="AT16" s="149" t="s">
        <v>82</v>
      </c>
      <c r="AU16" s="155">
        <v>6</v>
      </c>
      <c r="AV16" s="156">
        <f t="shared" si="2"/>
        <v>2.0338983050847456E-2</v>
      </c>
      <c r="AX16" s="155" t="s">
        <v>64</v>
      </c>
      <c r="AY16" s="235" t="s">
        <v>99</v>
      </c>
      <c r="AZ16" s="243" t="s">
        <v>4</v>
      </c>
      <c r="BA16" s="145">
        <v>10</v>
      </c>
      <c r="BB16" s="25">
        <f t="shared" si="3"/>
        <v>0.11764705882352941</v>
      </c>
      <c r="BD16" s="155" t="s">
        <v>64</v>
      </c>
      <c r="BE16" s="235" t="s">
        <v>75</v>
      </c>
      <c r="BF16" s="236" t="s">
        <v>293</v>
      </c>
      <c r="BG16" s="145"/>
      <c r="BH16" s="25" t="str">
        <f t="shared" si="4"/>
        <v/>
      </c>
    </row>
    <row r="17" spans="1:60" s="2" customFormat="1" ht="15" customHeight="1" x14ac:dyDescent="0.2">
      <c r="A17" s="60" t="s">
        <v>50</v>
      </c>
      <c r="B17" s="5" t="s">
        <v>107</v>
      </c>
      <c r="C17" s="6" t="s">
        <v>108</v>
      </c>
      <c r="D17" s="60">
        <v>1</v>
      </c>
      <c r="E17" s="61">
        <f t="shared" si="0"/>
        <v>6.2111801242236021E-3</v>
      </c>
      <c r="F17" s="16"/>
      <c r="H17" s="155" t="s">
        <v>50</v>
      </c>
      <c r="I17" s="148" t="s">
        <v>107</v>
      </c>
      <c r="J17" s="149" t="s">
        <v>108</v>
      </c>
      <c r="K17" s="155">
        <v>1</v>
      </c>
      <c r="L17" s="156">
        <f t="shared" si="1"/>
        <v>6.0975609756097563E-3</v>
      </c>
      <c r="M17" s="61"/>
      <c r="N17" s="60" t="s">
        <v>64</v>
      </c>
      <c r="O17" s="5" t="s">
        <v>107</v>
      </c>
      <c r="P17" s="6" t="s">
        <v>108</v>
      </c>
      <c r="Q17" s="60"/>
      <c r="R17" s="61" t="str">
        <f t="shared" si="5"/>
        <v/>
      </c>
      <c r="S17" s="61"/>
      <c r="T17" s="60" t="s">
        <v>64</v>
      </c>
      <c r="U17" s="5" t="s">
        <v>107</v>
      </c>
      <c r="V17" s="6" t="s">
        <v>108</v>
      </c>
      <c r="W17" s="60"/>
      <c r="X17" s="61" t="str">
        <f t="shared" si="6"/>
        <v/>
      </c>
      <c r="Z17" s="155" t="s">
        <v>64</v>
      </c>
      <c r="AA17" s="148" t="s">
        <v>107</v>
      </c>
      <c r="AB17" s="149" t="s">
        <v>108</v>
      </c>
      <c r="AC17" s="155">
        <v>3</v>
      </c>
      <c r="AD17" s="156">
        <f t="shared" si="7"/>
        <v>1.6483516483516484E-2</v>
      </c>
      <c r="AF17" s="155" t="s">
        <v>64</v>
      </c>
      <c r="AG17" s="148" t="s">
        <v>107</v>
      </c>
      <c r="AH17" s="149" t="s">
        <v>108</v>
      </c>
      <c r="AI17" s="155"/>
      <c r="AJ17" s="156" t="str">
        <f t="shared" si="8"/>
        <v/>
      </c>
      <c r="AL17" s="155" t="s">
        <v>64</v>
      </c>
      <c r="AM17" s="148" t="s">
        <v>107</v>
      </c>
      <c r="AN17" s="149" t="s">
        <v>108</v>
      </c>
      <c r="AO17" s="155"/>
      <c r="AP17" s="156" t="str">
        <f t="shared" si="9"/>
        <v/>
      </c>
      <c r="AR17" s="155" t="s">
        <v>64</v>
      </c>
      <c r="AS17" s="148" t="s">
        <v>107</v>
      </c>
      <c r="AT17" s="149" t="s">
        <v>108</v>
      </c>
      <c r="AU17" s="155"/>
      <c r="AV17" s="156" t="str">
        <f t="shared" si="2"/>
        <v/>
      </c>
      <c r="AX17" s="155" t="s">
        <v>64</v>
      </c>
      <c r="AY17" s="235" t="s">
        <v>182</v>
      </c>
      <c r="AZ17" s="236" t="s">
        <v>298</v>
      </c>
      <c r="BA17" s="145">
        <v>1</v>
      </c>
      <c r="BB17" s="25">
        <f t="shared" si="3"/>
        <v>1.1764705882352941E-2</v>
      </c>
      <c r="BD17" s="155" t="s">
        <v>64</v>
      </c>
      <c r="BE17" s="235" t="s">
        <v>77</v>
      </c>
      <c r="BF17" s="236" t="s">
        <v>82</v>
      </c>
      <c r="BG17" s="145"/>
      <c r="BH17" s="25" t="str">
        <f t="shared" si="4"/>
        <v/>
      </c>
    </row>
    <row r="18" spans="1:60" s="2" customFormat="1" ht="15" customHeight="1" x14ac:dyDescent="0.2">
      <c r="A18" s="60" t="s">
        <v>50</v>
      </c>
      <c r="B18" s="5" t="s">
        <v>109</v>
      </c>
      <c r="C18" s="6" t="s">
        <v>110</v>
      </c>
      <c r="D18" s="60">
        <v>1</v>
      </c>
      <c r="E18" s="61">
        <f t="shared" si="0"/>
        <v>6.2111801242236021E-3</v>
      </c>
      <c r="F18" s="16"/>
      <c r="H18" s="155" t="s">
        <v>50</v>
      </c>
      <c r="I18" s="148" t="s">
        <v>109</v>
      </c>
      <c r="J18" s="149" t="s">
        <v>110</v>
      </c>
      <c r="K18" s="155">
        <v>1</v>
      </c>
      <c r="L18" s="156">
        <f t="shared" si="1"/>
        <v>6.0975609756097563E-3</v>
      </c>
      <c r="M18" s="61"/>
      <c r="N18" s="60" t="s">
        <v>64</v>
      </c>
      <c r="O18" s="5" t="s">
        <v>109</v>
      </c>
      <c r="P18" s="6" t="s">
        <v>110</v>
      </c>
      <c r="Q18" s="60">
        <v>1</v>
      </c>
      <c r="R18" s="61">
        <f t="shared" si="5"/>
        <v>1.7241379310344827E-2</v>
      </c>
      <c r="S18" s="61"/>
      <c r="T18" s="60" t="s">
        <v>64</v>
      </c>
      <c r="U18" s="5" t="s">
        <v>109</v>
      </c>
      <c r="V18" s="6" t="s">
        <v>110</v>
      </c>
      <c r="W18" s="60"/>
      <c r="X18" s="61" t="str">
        <f t="shared" si="6"/>
        <v/>
      </c>
      <c r="Z18" s="155" t="s">
        <v>64</v>
      </c>
      <c r="AA18" s="148" t="s">
        <v>109</v>
      </c>
      <c r="AB18" s="149" t="s">
        <v>110</v>
      </c>
      <c r="AC18" s="155"/>
      <c r="AD18" s="156" t="str">
        <f t="shared" si="7"/>
        <v/>
      </c>
      <c r="AF18" s="155" t="s">
        <v>64</v>
      </c>
      <c r="AG18" s="148" t="s">
        <v>109</v>
      </c>
      <c r="AH18" s="149" t="s">
        <v>110</v>
      </c>
      <c r="AI18" s="155"/>
      <c r="AJ18" s="156" t="str">
        <f t="shared" si="8"/>
        <v/>
      </c>
      <c r="AL18" s="155" t="s">
        <v>64</v>
      </c>
      <c r="AM18" s="148" t="s">
        <v>109</v>
      </c>
      <c r="AN18" s="149" t="s">
        <v>110</v>
      </c>
      <c r="AO18" s="155">
        <v>3</v>
      </c>
      <c r="AP18" s="156">
        <f t="shared" si="9"/>
        <v>1.4150943396226415E-2</v>
      </c>
      <c r="AR18" s="155" t="s">
        <v>64</v>
      </c>
      <c r="AS18" s="148" t="s">
        <v>109</v>
      </c>
      <c r="AT18" s="149" t="s">
        <v>110</v>
      </c>
      <c r="AU18" s="155">
        <v>2</v>
      </c>
      <c r="AV18" s="156">
        <f t="shared" si="2"/>
        <v>6.7796610169491523E-3</v>
      </c>
      <c r="AX18" s="155" t="s">
        <v>64</v>
      </c>
      <c r="AY18" s="235" t="s">
        <v>75</v>
      </c>
      <c r="AZ18" s="236" t="s">
        <v>293</v>
      </c>
      <c r="BA18" s="145"/>
      <c r="BB18" s="25" t="str">
        <f t="shared" si="3"/>
        <v/>
      </c>
      <c r="BD18" s="155" t="s">
        <v>64</v>
      </c>
      <c r="BE18" s="235" t="s">
        <v>107</v>
      </c>
      <c r="BF18" s="236" t="s">
        <v>115</v>
      </c>
      <c r="BG18" s="145"/>
      <c r="BH18" s="25" t="str">
        <f t="shared" si="4"/>
        <v/>
      </c>
    </row>
    <row r="19" spans="1:60" s="2" customFormat="1" ht="15" customHeight="1" x14ac:dyDescent="0.2">
      <c r="A19" s="60" t="s">
        <v>50</v>
      </c>
      <c r="B19" s="5" t="s">
        <v>74</v>
      </c>
      <c r="C19" s="6" t="s">
        <v>111</v>
      </c>
      <c r="D19" s="60">
        <v>33</v>
      </c>
      <c r="E19" s="61">
        <f t="shared" si="0"/>
        <v>0.20496894409937888</v>
      </c>
      <c r="F19" s="16"/>
      <c r="H19" s="155" t="s">
        <v>50</v>
      </c>
      <c r="I19" s="148" t="s">
        <v>74</v>
      </c>
      <c r="J19" s="149" t="s">
        <v>111</v>
      </c>
      <c r="K19" s="155"/>
      <c r="L19" s="156" t="str">
        <f t="shared" si="1"/>
        <v/>
      </c>
      <c r="M19" s="61"/>
      <c r="N19" s="60" t="s">
        <v>64</v>
      </c>
      <c r="O19" s="5" t="s">
        <v>74</v>
      </c>
      <c r="P19" s="6" t="s">
        <v>111</v>
      </c>
      <c r="Q19" s="60"/>
      <c r="R19" s="61" t="str">
        <f t="shared" si="5"/>
        <v/>
      </c>
      <c r="S19" s="61"/>
      <c r="T19" s="60" t="s">
        <v>64</v>
      </c>
      <c r="U19" s="5" t="s">
        <v>74</v>
      </c>
      <c r="V19" s="6" t="s">
        <v>111</v>
      </c>
      <c r="W19" s="60"/>
      <c r="X19" s="61" t="str">
        <f t="shared" si="6"/>
        <v/>
      </c>
      <c r="Z19" s="155" t="s">
        <v>64</v>
      </c>
      <c r="AA19" s="148" t="s">
        <v>74</v>
      </c>
      <c r="AB19" s="149" t="s">
        <v>111</v>
      </c>
      <c r="AC19" s="155"/>
      <c r="AD19" s="156" t="str">
        <f t="shared" si="7"/>
        <v/>
      </c>
      <c r="AF19" s="155" t="s">
        <v>64</v>
      </c>
      <c r="AG19" s="148" t="s">
        <v>74</v>
      </c>
      <c r="AH19" s="149" t="s">
        <v>111</v>
      </c>
      <c r="AI19" s="155"/>
      <c r="AJ19" s="156" t="str">
        <f t="shared" si="8"/>
        <v/>
      </c>
      <c r="AL19" s="155" t="s">
        <v>64</v>
      </c>
      <c r="AM19" s="148" t="s">
        <v>74</v>
      </c>
      <c r="AN19" s="149" t="s">
        <v>111</v>
      </c>
      <c r="AO19" s="155"/>
      <c r="AP19" s="156" t="str">
        <f t="shared" si="9"/>
        <v/>
      </c>
      <c r="AR19" s="155" t="s">
        <v>64</v>
      </c>
      <c r="AS19" s="148" t="s">
        <v>74</v>
      </c>
      <c r="AT19" s="149" t="s">
        <v>111</v>
      </c>
      <c r="AU19" s="155"/>
      <c r="AV19" s="156" t="str">
        <f t="shared" si="2"/>
        <v/>
      </c>
      <c r="AX19" s="155" t="s">
        <v>64</v>
      </c>
      <c r="AY19" s="235" t="s">
        <v>77</v>
      </c>
      <c r="AZ19" s="236" t="s">
        <v>82</v>
      </c>
      <c r="BA19" s="145">
        <v>2</v>
      </c>
      <c r="BB19" s="25">
        <f t="shared" si="3"/>
        <v>2.3529411764705882E-2</v>
      </c>
      <c r="BD19" s="155" t="s">
        <v>64</v>
      </c>
      <c r="BE19" s="235" t="s">
        <v>107</v>
      </c>
      <c r="BF19" s="236" t="s">
        <v>108</v>
      </c>
      <c r="BG19" s="145"/>
      <c r="BH19" s="25" t="str">
        <f t="shared" si="4"/>
        <v/>
      </c>
    </row>
    <row r="20" spans="1:60" s="2" customFormat="1" ht="15" customHeight="1" x14ac:dyDescent="0.2">
      <c r="A20" s="60" t="s">
        <v>50</v>
      </c>
      <c r="B20" s="5" t="s">
        <v>74</v>
      </c>
      <c r="C20" s="6" t="s">
        <v>118</v>
      </c>
      <c r="D20" s="60"/>
      <c r="E20" s="61" t="str">
        <f t="shared" si="0"/>
        <v/>
      </c>
      <c r="F20" s="16"/>
      <c r="H20" s="155" t="s">
        <v>50</v>
      </c>
      <c r="I20" s="148" t="s">
        <v>74</v>
      </c>
      <c r="J20" s="149" t="s">
        <v>118</v>
      </c>
      <c r="K20" s="155"/>
      <c r="L20" s="156" t="str">
        <f t="shared" si="1"/>
        <v/>
      </c>
      <c r="M20" s="61"/>
      <c r="N20" s="60" t="s">
        <v>64</v>
      </c>
      <c r="O20" s="5" t="s">
        <v>74</v>
      </c>
      <c r="P20" s="6" t="s">
        <v>118</v>
      </c>
      <c r="Q20" s="60"/>
      <c r="R20" s="61" t="str">
        <f t="shared" si="5"/>
        <v/>
      </c>
      <c r="S20" s="61"/>
      <c r="T20" s="60" t="s">
        <v>64</v>
      </c>
      <c r="U20" s="5" t="s">
        <v>74</v>
      </c>
      <c r="V20" s="6" t="s">
        <v>118</v>
      </c>
      <c r="W20" s="60">
        <v>1</v>
      </c>
      <c r="X20" s="61">
        <f t="shared" si="6"/>
        <v>9.7087378640776691E-3</v>
      </c>
      <c r="Z20" s="155" t="s">
        <v>64</v>
      </c>
      <c r="AA20" s="148" t="s">
        <v>74</v>
      </c>
      <c r="AB20" s="149" t="s">
        <v>118</v>
      </c>
      <c r="AC20" s="155"/>
      <c r="AD20" s="156" t="str">
        <f t="shared" si="7"/>
        <v/>
      </c>
      <c r="AF20" s="155" t="s">
        <v>64</v>
      </c>
      <c r="AG20" s="148" t="s">
        <v>74</v>
      </c>
      <c r="AH20" s="149" t="s">
        <v>118</v>
      </c>
      <c r="AI20" s="155"/>
      <c r="AJ20" s="156" t="str">
        <f t="shared" si="8"/>
        <v/>
      </c>
      <c r="AL20" s="155" t="s">
        <v>64</v>
      </c>
      <c r="AM20" s="148" t="s">
        <v>74</v>
      </c>
      <c r="AN20" s="149" t="s">
        <v>118</v>
      </c>
      <c r="AO20" s="155"/>
      <c r="AP20" s="156" t="str">
        <f t="shared" si="9"/>
        <v/>
      </c>
      <c r="AR20" s="155" t="s">
        <v>64</v>
      </c>
      <c r="AS20" s="148" t="s">
        <v>74</v>
      </c>
      <c r="AT20" s="149" t="s">
        <v>118</v>
      </c>
      <c r="AU20" s="155"/>
      <c r="AV20" s="156" t="str">
        <f t="shared" si="2"/>
        <v/>
      </c>
      <c r="AX20" s="155" t="s">
        <v>64</v>
      </c>
      <c r="AY20" s="235" t="s">
        <v>107</v>
      </c>
      <c r="AZ20" s="236" t="s">
        <v>115</v>
      </c>
      <c r="BA20" s="145"/>
      <c r="BB20" s="25" t="str">
        <f t="shared" si="3"/>
        <v/>
      </c>
      <c r="BD20" s="155" t="s">
        <v>64</v>
      </c>
      <c r="BE20" s="235" t="s">
        <v>109</v>
      </c>
      <c r="BF20" s="236" t="s">
        <v>110</v>
      </c>
      <c r="BG20" s="145"/>
      <c r="BH20" s="25" t="str">
        <f t="shared" si="4"/>
        <v/>
      </c>
    </row>
    <row r="21" spans="1:60" s="2" customFormat="1" ht="15" customHeight="1" x14ac:dyDescent="0.2">
      <c r="A21" s="60" t="s">
        <v>50</v>
      </c>
      <c r="B21" s="5" t="s">
        <v>77</v>
      </c>
      <c r="C21" s="6" t="s">
        <v>112</v>
      </c>
      <c r="D21" s="63"/>
      <c r="E21" s="61" t="str">
        <f t="shared" si="0"/>
        <v/>
      </c>
      <c r="F21" s="16"/>
      <c r="H21" s="155" t="s">
        <v>50</v>
      </c>
      <c r="I21" s="148" t="s">
        <v>77</v>
      </c>
      <c r="J21" s="149" t="s">
        <v>112</v>
      </c>
      <c r="K21" s="157"/>
      <c r="L21" s="156" t="str">
        <f t="shared" si="1"/>
        <v/>
      </c>
      <c r="M21" s="61"/>
      <c r="N21" s="60" t="s">
        <v>64</v>
      </c>
      <c r="O21" s="5" t="s">
        <v>77</v>
      </c>
      <c r="P21" s="6" t="s">
        <v>112</v>
      </c>
      <c r="Q21" s="63"/>
      <c r="R21" s="61" t="str">
        <f t="shared" si="5"/>
        <v/>
      </c>
      <c r="S21" s="61"/>
      <c r="T21" s="60" t="s">
        <v>64</v>
      </c>
      <c r="U21" s="5" t="s">
        <v>77</v>
      </c>
      <c r="V21" s="6" t="s">
        <v>112</v>
      </c>
      <c r="W21" s="63">
        <v>3</v>
      </c>
      <c r="X21" s="61">
        <f t="shared" si="6"/>
        <v>2.9126213592233011E-2</v>
      </c>
      <c r="Z21" s="155" t="s">
        <v>64</v>
      </c>
      <c r="AA21" s="148" t="s">
        <v>77</v>
      </c>
      <c r="AB21" s="149" t="s">
        <v>112</v>
      </c>
      <c r="AC21" s="157"/>
      <c r="AD21" s="156" t="str">
        <f t="shared" si="7"/>
        <v/>
      </c>
      <c r="AF21" s="155" t="s">
        <v>64</v>
      </c>
      <c r="AG21" s="148" t="s">
        <v>77</v>
      </c>
      <c r="AH21" s="149" t="s">
        <v>112</v>
      </c>
      <c r="AI21" s="157"/>
      <c r="AJ21" s="156" t="str">
        <f t="shared" si="8"/>
        <v/>
      </c>
      <c r="AL21" s="155" t="s">
        <v>64</v>
      </c>
      <c r="AM21" s="148" t="s">
        <v>77</v>
      </c>
      <c r="AN21" s="149" t="s">
        <v>112</v>
      </c>
      <c r="AO21" s="157"/>
      <c r="AP21" s="156" t="str">
        <f t="shared" si="9"/>
        <v/>
      </c>
      <c r="AR21" s="155" t="s">
        <v>64</v>
      </c>
      <c r="AS21" s="148" t="s">
        <v>77</v>
      </c>
      <c r="AT21" s="149" t="s">
        <v>112</v>
      </c>
      <c r="AU21" s="157"/>
      <c r="AV21" s="156" t="str">
        <f t="shared" si="2"/>
        <v/>
      </c>
      <c r="AX21" s="155" t="s">
        <v>64</v>
      </c>
      <c r="AY21" s="235" t="s">
        <v>107</v>
      </c>
      <c r="AZ21" s="236" t="s">
        <v>108</v>
      </c>
      <c r="BA21" s="145"/>
      <c r="BB21" s="25" t="str">
        <f t="shared" si="3"/>
        <v/>
      </c>
      <c r="BD21" s="155" t="s">
        <v>64</v>
      </c>
      <c r="BE21" s="235" t="s">
        <v>74</v>
      </c>
      <c r="BF21" s="236" t="s">
        <v>111</v>
      </c>
      <c r="BG21" s="145"/>
      <c r="BH21" s="25" t="str">
        <f t="shared" si="4"/>
        <v/>
      </c>
    </row>
    <row r="22" spans="1:60" s="2" customFormat="1" ht="15" customHeight="1" x14ac:dyDescent="0.2">
      <c r="A22" s="60" t="s">
        <v>50</v>
      </c>
      <c r="B22" s="5" t="s">
        <v>55</v>
      </c>
      <c r="C22" s="6" t="s">
        <v>56</v>
      </c>
      <c r="D22" s="63">
        <v>1</v>
      </c>
      <c r="E22" s="61">
        <f t="shared" si="0"/>
        <v>6.2111801242236021E-3</v>
      </c>
      <c r="F22" s="16"/>
      <c r="H22" s="155" t="s">
        <v>50</v>
      </c>
      <c r="I22" s="148" t="s">
        <v>68</v>
      </c>
      <c r="J22" s="149" t="s">
        <v>0</v>
      </c>
      <c r="K22" s="157">
        <v>3</v>
      </c>
      <c r="L22" s="156">
        <f t="shared" si="1"/>
        <v>1.8292682926829267E-2</v>
      </c>
      <c r="M22" s="61"/>
      <c r="N22" s="60" t="s">
        <v>64</v>
      </c>
      <c r="O22" s="5" t="s">
        <v>55</v>
      </c>
      <c r="P22" s="6" t="s">
        <v>56</v>
      </c>
      <c r="Q22" s="63"/>
      <c r="R22" s="61" t="str">
        <f t="shared" si="5"/>
        <v/>
      </c>
      <c r="S22" s="61"/>
      <c r="T22" s="60" t="s">
        <v>64</v>
      </c>
      <c r="U22" s="5" t="s">
        <v>55</v>
      </c>
      <c r="V22" s="6" t="s">
        <v>56</v>
      </c>
      <c r="W22" s="63"/>
      <c r="X22" s="61" t="str">
        <f t="shared" si="6"/>
        <v/>
      </c>
      <c r="Z22" s="155" t="s">
        <v>64</v>
      </c>
      <c r="AA22" s="148" t="s">
        <v>55</v>
      </c>
      <c r="AB22" s="149" t="s">
        <v>56</v>
      </c>
      <c r="AC22" s="157"/>
      <c r="AD22" s="156" t="str">
        <f t="shared" si="7"/>
        <v/>
      </c>
      <c r="AF22" s="155" t="s">
        <v>64</v>
      </c>
      <c r="AG22" s="148" t="s">
        <v>55</v>
      </c>
      <c r="AH22" s="149" t="s">
        <v>56</v>
      </c>
      <c r="AI22" s="157"/>
      <c r="AJ22" s="156" t="str">
        <f t="shared" si="8"/>
        <v/>
      </c>
      <c r="AL22" s="155" t="s">
        <v>64</v>
      </c>
      <c r="AM22" s="148" t="s">
        <v>55</v>
      </c>
      <c r="AN22" s="149" t="s">
        <v>56</v>
      </c>
      <c r="AO22" s="157"/>
      <c r="AP22" s="156" t="str">
        <f t="shared" si="9"/>
        <v/>
      </c>
      <c r="AR22" s="155" t="s">
        <v>64</v>
      </c>
      <c r="AS22" s="148" t="s">
        <v>55</v>
      </c>
      <c r="AT22" s="149" t="s">
        <v>56</v>
      </c>
      <c r="AU22" s="157"/>
      <c r="AV22" s="156" t="str">
        <f t="shared" si="2"/>
        <v/>
      </c>
      <c r="AX22" s="155" t="s">
        <v>64</v>
      </c>
      <c r="AY22" s="235" t="s">
        <v>109</v>
      </c>
      <c r="AZ22" s="236" t="s">
        <v>110</v>
      </c>
      <c r="BA22" s="145"/>
      <c r="BB22" s="25" t="str">
        <f t="shared" si="3"/>
        <v/>
      </c>
      <c r="BD22" s="155" t="s">
        <v>64</v>
      </c>
      <c r="BE22" s="235" t="s">
        <v>74</v>
      </c>
      <c r="BF22" s="236" t="s">
        <v>118</v>
      </c>
      <c r="BG22" s="145">
        <v>1</v>
      </c>
      <c r="BH22" s="25">
        <f t="shared" si="4"/>
        <v>9.5238095238095247E-3</v>
      </c>
    </row>
    <row r="23" spans="1:60" s="2" customFormat="1" ht="15" customHeight="1" x14ac:dyDescent="0.2">
      <c r="A23" s="60" t="s">
        <v>50</v>
      </c>
      <c r="B23" s="5" t="s">
        <v>53</v>
      </c>
      <c r="C23" s="6" t="s">
        <v>163</v>
      </c>
      <c r="D23" s="63">
        <v>5</v>
      </c>
      <c r="E23" s="61">
        <f t="shared" si="0"/>
        <v>3.1055900621118012E-2</v>
      </c>
      <c r="F23" s="16"/>
      <c r="H23" s="155" t="s">
        <v>50</v>
      </c>
      <c r="I23" s="148" t="s">
        <v>53</v>
      </c>
      <c r="J23" s="149" t="s">
        <v>54</v>
      </c>
      <c r="K23" s="157"/>
      <c r="L23" s="156" t="str">
        <f t="shared" si="1"/>
        <v/>
      </c>
      <c r="M23" s="61"/>
      <c r="N23" s="60" t="s">
        <v>64</v>
      </c>
      <c r="O23" s="5" t="s">
        <v>53</v>
      </c>
      <c r="P23" s="6" t="s">
        <v>163</v>
      </c>
      <c r="Q23" s="63"/>
      <c r="R23" s="61" t="str">
        <f t="shared" si="5"/>
        <v/>
      </c>
      <c r="S23" s="61"/>
      <c r="T23" s="60" t="s">
        <v>64</v>
      </c>
      <c r="U23" s="5" t="s">
        <v>53</v>
      </c>
      <c r="V23" s="6" t="s">
        <v>163</v>
      </c>
      <c r="W23" s="63"/>
      <c r="X23" s="61" t="str">
        <f t="shared" si="6"/>
        <v/>
      </c>
      <c r="Z23" s="155" t="s">
        <v>64</v>
      </c>
      <c r="AA23" s="148" t="s">
        <v>53</v>
      </c>
      <c r="AB23" s="149" t="s">
        <v>163</v>
      </c>
      <c r="AC23" s="157">
        <v>14</v>
      </c>
      <c r="AD23" s="156">
        <f t="shared" si="7"/>
        <v>7.6923076923076927E-2</v>
      </c>
      <c r="AF23" s="155" t="s">
        <v>64</v>
      </c>
      <c r="AG23" s="148" t="s">
        <v>53</v>
      </c>
      <c r="AH23" s="149" t="s">
        <v>163</v>
      </c>
      <c r="AI23" s="157">
        <v>5</v>
      </c>
      <c r="AJ23" s="156">
        <f t="shared" si="8"/>
        <v>6.5789473684210523E-2</v>
      </c>
      <c r="AL23" s="155" t="s">
        <v>64</v>
      </c>
      <c r="AM23" s="148" t="s">
        <v>53</v>
      </c>
      <c r="AN23" s="149" t="s">
        <v>163</v>
      </c>
      <c r="AO23" s="157"/>
      <c r="AP23" s="156" t="str">
        <f t="shared" si="9"/>
        <v/>
      </c>
      <c r="AR23" s="155" t="s">
        <v>64</v>
      </c>
      <c r="AS23" s="148" t="s">
        <v>89</v>
      </c>
      <c r="AT23" s="149" t="s">
        <v>235</v>
      </c>
      <c r="AU23" s="157">
        <v>1</v>
      </c>
      <c r="AV23" s="156">
        <f t="shared" si="2"/>
        <v>3.3898305084745762E-3</v>
      </c>
      <c r="AX23" s="155" t="s">
        <v>64</v>
      </c>
      <c r="AY23" s="235" t="s">
        <v>74</v>
      </c>
      <c r="AZ23" s="236" t="s">
        <v>111</v>
      </c>
      <c r="BA23" s="145"/>
      <c r="BB23" s="25" t="str">
        <f t="shared" si="3"/>
        <v/>
      </c>
      <c r="BD23" s="155" t="s">
        <v>64</v>
      </c>
      <c r="BE23" s="235" t="s">
        <v>77</v>
      </c>
      <c r="BF23" s="236" t="s">
        <v>112</v>
      </c>
      <c r="BG23" s="145"/>
      <c r="BH23" s="25" t="str">
        <f t="shared" si="4"/>
        <v/>
      </c>
    </row>
    <row r="24" spans="1:60" s="2" customFormat="1" ht="15" customHeight="1" thickBot="1" x14ac:dyDescent="0.25">
      <c r="A24" s="28" t="s">
        <v>50</v>
      </c>
      <c r="B24" s="28" t="s">
        <v>120</v>
      </c>
      <c r="C24" s="11" t="s">
        <v>121</v>
      </c>
      <c r="D24" s="28"/>
      <c r="E24" s="62" t="str">
        <f t="shared" si="0"/>
        <v/>
      </c>
      <c r="F24" s="13"/>
      <c r="H24" s="154" t="s">
        <v>50</v>
      </c>
      <c r="I24" s="154" t="s">
        <v>120</v>
      </c>
      <c r="J24" s="150" t="s">
        <v>121</v>
      </c>
      <c r="K24" s="154"/>
      <c r="L24" s="62" t="str">
        <f t="shared" si="1"/>
        <v/>
      </c>
      <c r="M24" s="61"/>
      <c r="N24" s="60" t="s">
        <v>64</v>
      </c>
      <c r="O24" s="5" t="s">
        <v>74</v>
      </c>
      <c r="P24" s="6" t="s">
        <v>66</v>
      </c>
      <c r="Q24" s="60">
        <v>23</v>
      </c>
      <c r="R24" s="61">
        <f t="shared" si="5"/>
        <v>0.39655172413793105</v>
      </c>
      <c r="S24" s="61"/>
      <c r="T24" s="60" t="s">
        <v>64</v>
      </c>
      <c r="U24" s="5" t="s">
        <v>74</v>
      </c>
      <c r="V24" s="6" t="s">
        <v>66</v>
      </c>
      <c r="W24" s="60">
        <v>2</v>
      </c>
      <c r="X24" s="61">
        <f t="shared" si="6"/>
        <v>1.9417475728155338E-2</v>
      </c>
      <c r="Z24" s="155" t="s">
        <v>64</v>
      </c>
      <c r="AA24" s="148" t="s">
        <v>74</v>
      </c>
      <c r="AB24" s="149" t="s">
        <v>66</v>
      </c>
      <c r="AC24" s="155">
        <v>16</v>
      </c>
      <c r="AD24" s="156">
        <f t="shared" si="7"/>
        <v>8.7912087912087919E-2</v>
      </c>
      <c r="AF24" s="155" t="s">
        <v>64</v>
      </c>
      <c r="AG24" s="148" t="s">
        <v>74</v>
      </c>
      <c r="AH24" s="149" t="s">
        <v>66</v>
      </c>
      <c r="AI24" s="155">
        <v>31</v>
      </c>
      <c r="AJ24" s="156">
        <f t="shared" si="8"/>
        <v>0.40789473684210525</v>
      </c>
      <c r="AL24" s="155" t="s">
        <v>64</v>
      </c>
      <c r="AM24" s="148" t="s">
        <v>74</v>
      </c>
      <c r="AN24" s="149" t="s">
        <v>66</v>
      </c>
      <c r="AO24" s="155"/>
      <c r="AP24" s="156" t="str">
        <f t="shared" si="9"/>
        <v/>
      </c>
      <c r="AR24" s="155" t="s">
        <v>64</v>
      </c>
      <c r="AS24" s="148" t="s">
        <v>53</v>
      </c>
      <c r="AT24" s="149" t="s">
        <v>163</v>
      </c>
      <c r="AU24" s="157"/>
      <c r="AV24" s="156" t="str">
        <f t="shared" si="2"/>
        <v/>
      </c>
      <c r="AX24" s="155" t="s">
        <v>64</v>
      </c>
      <c r="AY24" s="235" t="s">
        <v>74</v>
      </c>
      <c r="AZ24" s="236" t="s">
        <v>118</v>
      </c>
      <c r="BA24" s="145"/>
      <c r="BB24" s="25" t="str">
        <f t="shared" si="3"/>
        <v/>
      </c>
      <c r="BD24" s="155" t="s">
        <v>64</v>
      </c>
      <c r="BE24" s="155" t="s">
        <v>120</v>
      </c>
      <c r="BF24" s="243" t="s">
        <v>121</v>
      </c>
      <c r="BG24" s="145"/>
      <c r="BH24" s="25" t="str">
        <f t="shared" si="4"/>
        <v/>
      </c>
    </row>
    <row r="25" spans="1:60" s="2" customFormat="1" ht="15" customHeight="1" x14ac:dyDescent="0.2">
      <c r="A25" s="51" t="s">
        <v>31</v>
      </c>
      <c r="B25" s="67">
        <v>2.5</v>
      </c>
      <c r="C25" s="37" t="s">
        <v>83</v>
      </c>
      <c r="D25" s="60">
        <f>SUM(D5:D24)</f>
        <v>161</v>
      </c>
      <c r="E25" s="61">
        <f t="shared" si="0"/>
        <v>1</v>
      </c>
      <c r="F25" s="3"/>
      <c r="H25" s="51" t="s">
        <v>31</v>
      </c>
      <c r="I25" s="67">
        <v>2</v>
      </c>
      <c r="J25" s="37" t="s">
        <v>83</v>
      </c>
      <c r="K25" s="155">
        <f>SUM(K5:K24)</f>
        <v>164</v>
      </c>
      <c r="L25" s="156">
        <f t="shared" si="1"/>
        <v>1</v>
      </c>
      <c r="M25" s="61"/>
      <c r="N25" s="60" t="s">
        <v>64</v>
      </c>
      <c r="O25" s="5" t="s">
        <v>89</v>
      </c>
      <c r="P25" s="6" t="s">
        <v>67</v>
      </c>
      <c r="Q25" s="60"/>
      <c r="R25" s="61" t="str">
        <f t="shared" si="5"/>
        <v/>
      </c>
      <c r="S25" s="61"/>
      <c r="T25" s="63" t="s">
        <v>64</v>
      </c>
      <c r="U25" s="5" t="s">
        <v>89</v>
      </c>
      <c r="V25" s="6" t="s">
        <v>67</v>
      </c>
      <c r="W25" s="63"/>
      <c r="X25" s="76" t="str">
        <f t="shared" si="6"/>
        <v/>
      </c>
      <c r="Z25" s="157" t="s">
        <v>64</v>
      </c>
      <c r="AA25" s="148" t="s">
        <v>89</v>
      </c>
      <c r="AB25" s="149" t="s">
        <v>67</v>
      </c>
      <c r="AC25" s="157"/>
      <c r="AD25" s="76" t="str">
        <f t="shared" si="7"/>
        <v/>
      </c>
      <c r="AF25" s="157" t="s">
        <v>64</v>
      </c>
      <c r="AG25" s="148" t="s">
        <v>89</v>
      </c>
      <c r="AH25" s="149" t="s">
        <v>67</v>
      </c>
      <c r="AI25" s="157"/>
      <c r="AJ25" s="76" t="str">
        <f t="shared" si="8"/>
        <v/>
      </c>
      <c r="AL25" s="157" t="s">
        <v>64</v>
      </c>
      <c r="AM25" s="148" t="s">
        <v>89</v>
      </c>
      <c r="AN25" s="149" t="s">
        <v>67</v>
      </c>
      <c r="AO25" s="157"/>
      <c r="AP25" s="76" t="str">
        <f t="shared" si="9"/>
        <v/>
      </c>
      <c r="AR25" s="155" t="s">
        <v>64</v>
      </c>
      <c r="AS25" s="148" t="s">
        <v>74</v>
      </c>
      <c r="AT25" s="149" t="s">
        <v>66</v>
      </c>
      <c r="AU25" s="155">
        <v>52</v>
      </c>
      <c r="AV25" s="156">
        <f t="shared" si="2"/>
        <v>0.17627118644067796</v>
      </c>
      <c r="AX25" s="155" t="s">
        <v>64</v>
      </c>
      <c r="AY25" s="235" t="s">
        <v>77</v>
      </c>
      <c r="AZ25" s="236" t="s">
        <v>112</v>
      </c>
      <c r="BA25" s="145"/>
      <c r="BB25" s="25" t="str">
        <f t="shared" si="3"/>
        <v/>
      </c>
      <c r="BD25" s="155" t="s">
        <v>64</v>
      </c>
      <c r="BE25" s="235" t="s">
        <v>55</v>
      </c>
      <c r="BF25" s="236" t="s">
        <v>56</v>
      </c>
      <c r="BG25" s="145"/>
      <c r="BH25" s="25" t="str">
        <f t="shared" si="4"/>
        <v/>
      </c>
    </row>
    <row r="26" spans="1:60" s="2" customFormat="1" ht="15" customHeight="1" x14ac:dyDescent="0.2">
      <c r="A26" s="51"/>
      <c r="B26" s="58"/>
      <c r="C26" s="37"/>
      <c r="D26" s="60"/>
      <c r="E26" s="61"/>
      <c r="F26" s="3"/>
      <c r="H26" s="201"/>
      <c r="I26" s="78"/>
      <c r="J26" s="78"/>
      <c r="K26" s="78"/>
      <c r="L26" s="78"/>
      <c r="M26" s="61"/>
      <c r="N26" s="63" t="s">
        <v>64</v>
      </c>
      <c r="O26" s="5" t="s">
        <v>55</v>
      </c>
      <c r="P26" s="6" t="s">
        <v>180</v>
      </c>
      <c r="Q26" s="60"/>
      <c r="R26" s="61" t="str">
        <f t="shared" si="5"/>
        <v/>
      </c>
      <c r="S26" s="61"/>
      <c r="T26" s="63" t="s">
        <v>64</v>
      </c>
      <c r="U26" s="5" t="s">
        <v>55</v>
      </c>
      <c r="V26" s="6" t="s">
        <v>180</v>
      </c>
      <c r="W26" s="63">
        <v>5</v>
      </c>
      <c r="X26" s="76">
        <f t="shared" si="6"/>
        <v>4.8543689320388349E-2</v>
      </c>
      <c r="Z26" s="157" t="s">
        <v>64</v>
      </c>
      <c r="AA26" s="148" t="s">
        <v>55</v>
      </c>
      <c r="AB26" s="149" t="s">
        <v>180</v>
      </c>
      <c r="AC26" s="157"/>
      <c r="AD26" s="76" t="str">
        <f t="shared" si="7"/>
        <v/>
      </c>
      <c r="AF26" s="157" t="s">
        <v>64</v>
      </c>
      <c r="AG26" s="148" t="s">
        <v>55</v>
      </c>
      <c r="AH26" s="149" t="s">
        <v>180</v>
      </c>
      <c r="AI26" s="157"/>
      <c r="AJ26" s="76" t="str">
        <f t="shared" si="8"/>
        <v/>
      </c>
      <c r="AL26" s="157" t="s">
        <v>64</v>
      </c>
      <c r="AM26" s="148" t="s">
        <v>55</v>
      </c>
      <c r="AN26" s="149" t="s">
        <v>180</v>
      </c>
      <c r="AO26" s="157"/>
      <c r="AP26" s="76" t="str">
        <f t="shared" si="9"/>
        <v/>
      </c>
      <c r="AR26" s="157" t="s">
        <v>64</v>
      </c>
      <c r="AS26" s="148" t="s">
        <v>89</v>
      </c>
      <c r="AT26" s="149" t="s">
        <v>67</v>
      </c>
      <c r="AU26" s="157"/>
      <c r="AV26" s="76" t="str">
        <f t="shared" si="2"/>
        <v/>
      </c>
      <c r="AX26" s="155" t="s">
        <v>64</v>
      </c>
      <c r="AY26" s="155" t="s">
        <v>120</v>
      </c>
      <c r="AZ26" s="243" t="s">
        <v>121</v>
      </c>
      <c r="BA26" s="145"/>
      <c r="BB26" s="25" t="str">
        <f t="shared" si="3"/>
        <v/>
      </c>
      <c r="BD26" s="157" t="s">
        <v>64</v>
      </c>
      <c r="BE26" s="235" t="s">
        <v>53</v>
      </c>
      <c r="BF26" s="236" t="s">
        <v>179</v>
      </c>
      <c r="BG26" s="145"/>
      <c r="BH26" s="25" t="str">
        <f t="shared" si="4"/>
        <v/>
      </c>
    </row>
    <row r="27" spans="1:60" s="2" customFormat="1" ht="15" customHeight="1" thickBot="1" x14ac:dyDescent="0.25">
      <c r="A27" s="51"/>
      <c r="B27" s="58"/>
      <c r="C27" s="37"/>
      <c r="D27" s="60"/>
      <c r="E27" s="61"/>
      <c r="F27" s="3"/>
      <c r="H27" s="75"/>
      <c r="I27" s="75"/>
      <c r="J27" s="75"/>
      <c r="K27" s="75"/>
      <c r="L27" s="75"/>
      <c r="M27" s="61"/>
      <c r="N27" s="28" t="s">
        <v>64</v>
      </c>
      <c r="O27" s="28" t="s">
        <v>120</v>
      </c>
      <c r="P27" s="11" t="s">
        <v>121</v>
      </c>
      <c r="Q27" s="28"/>
      <c r="R27" s="156" t="str">
        <f t="shared" si="5"/>
        <v/>
      </c>
      <c r="S27" s="76"/>
      <c r="T27" s="63" t="s">
        <v>64</v>
      </c>
      <c r="U27" s="63" t="s">
        <v>120</v>
      </c>
      <c r="V27" s="6" t="s">
        <v>121</v>
      </c>
      <c r="W27" s="63"/>
      <c r="X27" s="76" t="str">
        <f t="shared" si="6"/>
        <v/>
      </c>
      <c r="Z27" s="157" t="s">
        <v>64</v>
      </c>
      <c r="AA27" s="157" t="s">
        <v>120</v>
      </c>
      <c r="AB27" s="149" t="s">
        <v>121</v>
      </c>
      <c r="AC27" s="157">
        <v>1</v>
      </c>
      <c r="AD27" s="76">
        <f t="shared" si="7"/>
        <v>5.4945054945054949E-3</v>
      </c>
      <c r="AF27" s="157" t="s">
        <v>64</v>
      </c>
      <c r="AG27" s="157" t="s">
        <v>120</v>
      </c>
      <c r="AH27" s="149" t="s">
        <v>121</v>
      </c>
      <c r="AI27" s="157"/>
      <c r="AJ27" s="76" t="str">
        <f t="shared" si="8"/>
        <v/>
      </c>
      <c r="AL27" s="157" t="s">
        <v>64</v>
      </c>
      <c r="AM27" s="157" t="s">
        <v>120</v>
      </c>
      <c r="AN27" s="149" t="s">
        <v>121</v>
      </c>
      <c r="AO27" s="157">
        <v>93</v>
      </c>
      <c r="AP27" s="76">
        <f t="shared" si="9"/>
        <v>0.43867924528301888</v>
      </c>
      <c r="AR27" s="157" t="s">
        <v>64</v>
      </c>
      <c r="AS27" s="148" t="s">
        <v>55</v>
      </c>
      <c r="AT27" s="149" t="s">
        <v>180</v>
      </c>
      <c r="AU27" s="157">
        <v>2</v>
      </c>
      <c r="AV27" s="76">
        <f t="shared" si="2"/>
        <v>6.7796610169491523E-3</v>
      </c>
      <c r="AX27" s="155" t="s">
        <v>64</v>
      </c>
      <c r="AY27" s="235" t="s">
        <v>55</v>
      </c>
      <c r="AZ27" s="236" t="s">
        <v>56</v>
      </c>
      <c r="BA27" s="145"/>
      <c r="BB27" s="25" t="str">
        <f t="shared" si="3"/>
        <v/>
      </c>
      <c r="BD27" s="155" t="s">
        <v>64</v>
      </c>
      <c r="BE27" s="235" t="s">
        <v>76</v>
      </c>
      <c r="BF27" s="236" t="s">
        <v>80</v>
      </c>
      <c r="BG27" s="145">
        <v>45</v>
      </c>
      <c r="BH27" s="25">
        <f t="shared" si="4"/>
        <v>0.42857142857142855</v>
      </c>
    </row>
    <row r="28" spans="1:60" s="2" customFormat="1" ht="15" customHeight="1" x14ac:dyDescent="0.2">
      <c r="A28" s="51"/>
      <c r="B28" s="58"/>
      <c r="C28" s="37"/>
      <c r="D28" s="60"/>
      <c r="E28" s="61"/>
      <c r="F28" s="3"/>
      <c r="H28" s="157"/>
      <c r="I28" s="148"/>
      <c r="J28" s="149"/>
      <c r="K28" s="157"/>
      <c r="L28" s="76"/>
      <c r="M28" s="61"/>
      <c r="N28" s="51" t="s">
        <v>31</v>
      </c>
      <c r="O28" s="67">
        <v>1.86</v>
      </c>
      <c r="P28" s="37" t="s">
        <v>83</v>
      </c>
      <c r="Q28" s="60">
        <f>SUM(Q5:Q27)</f>
        <v>58</v>
      </c>
      <c r="R28" s="61">
        <f>IF(Q28="","",Q28/Q$28)</f>
        <v>1</v>
      </c>
      <c r="S28" s="76"/>
      <c r="T28" s="63" t="s">
        <v>64</v>
      </c>
      <c r="U28" s="63" t="s">
        <v>181</v>
      </c>
      <c r="V28" s="6" t="s">
        <v>162</v>
      </c>
      <c r="W28" s="63">
        <v>1</v>
      </c>
      <c r="X28" s="76">
        <f t="shared" si="6"/>
        <v>9.7087378640776691E-3</v>
      </c>
      <c r="Z28" s="157" t="s">
        <v>64</v>
      </c>
      <c r="AA28" s="157" t="s">
        <v>181</v>
      </c>
      <c r="AB28" s="149" t="s">
        <v>162</v>
      </c>
      <c r="AC28" s="157"/>
      <c r="AD28" s="76" t="str">
        <f t="shared" si="7"/>
        <v/>
      </c>
      <c r="AF28" s="157" t="s">
        <v>64</v>
      </c>
      <c r="AG28" s="157" t="s">
        <v>181</v>
      </c>
      <c r="AH28" s="149" t="s">
        <v>162</v>
      </c>
      <c r="AI28" s="157">
        <v>1</v>
      </c>
      <c r="AJ28" s="76">
        <f t="shared" si="8"/>
        <v>1.3157894736842105E-2</v>
      </c>
      <c r="AL28" s="157" t="s">
        <v>64</v>
      </c>
      <c r="AM28" s="157" t="s">
        <v>181</v>
      </c>
      <c r="AN28" s="149" t="s">
        <v>162</v>
      </c>
      <c r="AO28" s="157"/>
      <c r="AP28" s="76" t="str">
        <f t="shared" si="9"/>
        <v/>
      </c>
      <c r="AR28" s="157" t="s">
        <v>64</v>
      </c>
      <c r="AS28" s="157" t="s">
        <v>120</v>
      </c>
      <c r="AT28" s="149" t="s">
        <v>121</v>
      </c>
      <c r="AU28" s="157">
        <v>16</v>
      </c>
      <c r="AV28" s="76">
        <f t="shared" si="2"/>
        <v>5.4237288135593219E-2</v>
      </c>
      <c r="AX28" s="157" t="s">
        <v>64</v>
      </c>
      <c r="AY28" s="235" t="s">
        <v>53</v>
      </c>
      <c r="AZ28" s="236" t="s">
        <v>179</v>
      </c>
      <c r="BA28" s="145"/>
      <c r="BB28" s="25" t="str">
        <f t="shared" si="3"/>
        <v/>
      </c>
      <c r="BD28" s="157" t="s">
        <v>64</v>
      </c>
      <c r="BE28" s="235" t="s">
        <v>74</v>
      </c>
      <c r="BF28" s="236" t="s">
        <v>66</v>
      </c>
      <c r="BG28" s="145">
        <v>18</v>
      </c>
      <c r="BH28" s="25">
        <f t="shared" si="4"/>
        <v>0.17142857142857143</v>
      </c>
    </row>
    <row r="29" spans="1:60" s="2" customFormat="1" ht="15" customHeight="1" thickBot="1" x14ac:dyDescent="0.25">
      <c r="A29" s="51"/>
      <c r="B29" s="58"/>
      <c r="C29" s="37"/>
      <c r="D29" s="60"/>
      <c r="E29" s="61"/>
      <c r="F29" s="3"/>
      <c r="H29" s="157"/>
      <c r="I29" s="148"/>
      <c r="J29" s="149"/>
      <c r="K29" s="157"/>
      <c r="L29" s="76"/>
      <c r="M29" s="61"/>
      <c r="N29" s="63"/>
      <c r="O29" s="63"/>
      <c r="P29" s="6"/>
      <c r="Q29" s="63"/>
      <c r="R29" s="76"/>
      <c r="S29" s="76"/>
      <c r="T29" s="28" t="s">
        <v>64</v>
      </c>
      <c r="U29" s="28" t="s">
        <v>89</v>
      </c>
      <c r="V29" s="11" t="s">
        <v>26</v>
      </c>
      <c r="W29" s="28">
        <v>3</v>
      </c>
      <c r="X29" s="62">
        <f t="shared" si="6"/>
        <v>2.9126213592233011E-2</v>
      </c>
      <c r="Z29" s="154" t="s">
        <v>64</v>
      </c>
      <c r="AA29" s="154" t="s">
        <v>189</v>
      </c>
      <c r="AB29" s="150" t="s">
        <v>188</v>
      </c>
      <c r="AC29" s="154">
        <v>2</v>
      </c>
      <c r="AD29" s="62">
        <f t="shared" si="7"/>
        <v>1.098901098901099E-2</v>
      </c>
      <c r="AF29" s="154" t="s">
        <v>64</v>
      </c>
      <c r="AG29" s="154" t="s">
        <v>189</v>
      </c>
      <c r="AH29" s="150" t="s">
        <v>188</v>
      </c>
      <c r="AI29" s="154"/>
      <c r="AJ29" s="62" t="str">
        <f t="shared" si="8"/>
        <v/>
      </c>
      <c r="AL29" s="154" t="s">
        <v>64</v>
      </c>
      <c r="AM29" s="154" t="s">
        <v>189</v>
      </c>
      <c r="AN29" s="150" t="s">
        <v>188</v>
      </c>
      <c r="AO29" s="154">
        <v>1</v>
      </c>
      <c r="AP29" s="62">
        <f t="shared" si="9"/>
        <v>4.7169811320754715E-3</v>
      </c>
      <c r="AR29" s="157" t="s">
        <v>64</v>
      </c>
      <c r="AS29" s="157" t="s">
        <v>181</v>
      </c>
      <c r="AT29" s="149" t="s">
        <v>162</v>
      </c>
      <c r="AU29" s="157"/>
      <c r="AV29" s="76" t="str">
        <f t="shared" si="2"/>
        <v/>
      </c>
      <c r="AX29" s="157" t="s">
        <v>64</v>
      </c>
      <c r="AY29" s="235" t="s">
        <v>74</v>
      </c>
      <c r="AZ29" s="236" t="s">
        <v>66</v>
      </c>
      <c r="BA29" s="145">
        <v>3</v>
      </c>
      <c r="BB29" s="25">
        <f t="shared" si="3"/>
        <v>3.5294117647058823E-2</v>
      </c>
      <c r="BD29" s="157" t="s">
        <v>64</v>
      </c>
      <c r="BE29" s="235" t="s">
        <v>89</v>
      </c>
      <c r="BF29" s="236" t="s">
        <v>67</v>
      </c>
      <c r="BG29" s="145">
        <v>1</v>
      </c>
      <c r="BH29" s="25">
        <f t="shared" si="4"/>
        <v>9.5238095238095247E-3</v>
      </c>
    </row>
    <row r="30" spans="1:60" s="2" customFormat="1" ht="15" customHeight="1" x14ac:dyDescent="0.2">
      <c r="A30" s="51"/>
      <c r="B30" s="58"/>
      <c r="C30" s="37"/>
      <c r="D30" s="60"/>
      <c r="E30" s="61"/>
      <c r="F30" s="3"/>
      <c r="H30" s="157"/>
      <c r="I30" s="148"/>
      <c r="J30" s="149"/>
      <c r="K30" s="157"/>
      <c r="L30" s="76"/>
      <c r="M30" s="61"/>
      <c r="S30" s="61"/>
      <c r="T30" s="51" t="s">
        <v>31</v>
      </c>
      <c r="U30" s="67">
        <v>2.27</v>
      </c>
      <c r="V30" s="37" t="s">
        <v>83</v>
      </c>
      <c r="W30" s="60">
        <f>SUM(W5:W29)</f>
        <v>103</v>
      </c>
      <c r="X30" s="61">
        <f t="shared" si="6"/>
        <v>1</v>
      </c>
      <c r="Z30" s="51" t="s">
        <v>31</v>
      </c>
      <c r="AA30" s="67">
        <v>1.7</v>
      </c>
      <c r="AB30" s="37" t="s">
        <v>83</v>
      </c>
      <c r="AC30" s="155">
        <f>SUM(AC5:AC29)</f>
        <v>182</v>
      </c>
      <c r="AD30" s="156">
        <f t="shared" si="7"/>
        <v>1</v>
      </c>
      <c r="AF30" s="51" t="s">
        <v>31</v>
      </c>
      <c r="AG30" s="67">
        <v>2.1</v>
      </c>
      <c r="AH30" s="37" t="s">
        <v>83</v>
      </c>
      <c r="AI30" s="155">
        <f>SUM(AI5:AI29)</f>
        <v>76</v>
      </c>
      <c r="AJ30" s="156">
        <f t="shared" si="8"/>
        <v>1</v>
      </c>
      <c r="AL30" s="51" t="s">
        <v>31</v>
      </c>
      <c r="AM30" s="67">
        <v>2.2000000000000002</v>
      </c>
      <c r="AN30" s="37" t="s">
        <v>83</v>
      </c>
      <c r="AO30" s="155">
        <f>SUM(AO5:AO29)</f>
        <v>212</v>
      </c>
      <c r="AP30" s="156">
        <f t="shared" si="9"/>
        <v>1</v>
      </c>
      <c r="AR30" s="157" t="s">
        <v>64</v>
      </c>
      <c r="AS30" s="157" t="s">
        <v>51</v>
      </c>
      <c r="AT30" s="149" t="s">
        <v>270</v>
      </c>
      <c r="AU30" s="157">
        <v>4</v>
      </c>
      <c r="AV30" s="76">
        <f t="shared" si="2"/>
        <v>1.3559322033898305E-2</v>
      </c>
      <c r="AX30" s="157" t="s">
        <v>64</v>
      </c>
      <c r="AY30" s="235" t="s">
        <v>89</v>
      </c>
      <c r="AZ30" s="236" t="s">
        <v>67</v>
      </c>
      <c r="BA30" s="145"/>
      <c r="BB30" s="25" t="str">
        <f t="shared" si="3"/>
        <v/>
      </c>
      <c r="BD30" s="157" t="s">
        <v>64</v>
      </c>
      <c r="BE30" s="235" t="s">
        <v>55</v>
      </c>
      <c r="BF30" s="236" t="s">
        <v>180</v>
      </c>
      <c r="BG30" s="145"/>
      <c r="BH30" s="25" t="str">
        <f t="shared" si="4"/>
        <v/>
      </c>
    </row>
    <row r="31" spans="1:60" s="2" customFormat="1" ht="15" customHeight="1" thickBot="1" x14ac:dyDescent="0.25">
      <c r="A31" s="51"/>
      <c r="B31" s="58"/>
      <c r="C31" s="37"/>
      <c r="D31" s="60"/>
      <c r="E31" s="61"/>
      <c r="F31" s="3"/>
      <c r="H31" s="157"/>
      <c r="I31" s="148"/>
      <c r="J31" s="149"/>
      <c r="K31" s="157"/>
      <c r="L31" s="76"/>
      <c r="M31" s="61"/>
      <c r="N31" s="61"/>
      <c r="O31" s="61"/>
      <c r="P31" s="61"/>
      <c r="Q31" s="61"/>
      <c r="T31" s="61"/>
      <c r="U31" s="61"/>
      <c r="V31" s="61"/>
      <c r="W31" s="61"/>
      <c r="AR31" s="154" t="s">
        <v>64</v>
      </c>
      <c r="AS31" s="154" t="s">
        <v>189</v>
      </c>
      <c r="AT31" s="150" t="s">
        <v>188</v>
      </c>
      <c r="AU31" s="231"/>
      <c r="AV31" s="231"/>
      <c r="AX31" s="157" t="s">
        <v>64</v>
      </c>
      <c r="AY31" s="235" t="s">
        <v>55</v>
      </c>
      <c r="AZ31" s="236" t="s">
        <v>180</v>
      </c>
      <c r="BA31" s="145"/>
      <c r="BB31" s="25" t="str">
        <f t="shared" si="3"/>
        <v/>
      </c>
      <c r="BD31" s="157" t="s">
        <v>64</v>
      </c>
      <c r="BE31" s="235" t="s">
        <v>181</v>
      </c>
      <c r="BF31" s="236" t="s">
        <v>162</v>
      </c>
      <c r="BG31" s="145"/>
      <c r="BH31" s="25" t="str">
        <f t="shared" si="4"/>
        <v/>
      </c>
    </row>
    <row r="32" spans="1:60" s="2" customFormat="1" ht="15" customHeight="1" x14ac:dyDescent="0.2">
      <c r="A32" s="41"/>
      <c r="B32" s="41"/>
      <c r="C32" s="41"/>
      <c r="D32" s="41"/>
      <c r="E32" s="41"/>
      <c r="F32" s="14"/>
      <c r="H32" s="157"/>
      <c r="I32" s="148"/>
      <c r="J32" s="149"/>
      <c r="K32" s="157"/>
      <c r="L32" s="76"/>
      <c r="AR32" s="51" t="s">
        <v>31</v>
      </c>
      <c r="AS32" s="67">
        <v>2.17</v>
      </c>
      <c r="AT32" s="37" t="s">
        <v>83</v>
      </c>
      <c r="AU32" s="157">
        <f>SUM(AU5:AU30)</f>
        <v>295</v>
      </c>
      <c r="AV32" s="76">
        <f>IF(AU32="","",AU32/AU$32)</f>
        <v>1</v>
      </c>
      <c r="AX32" s="157" t="s">
        <v>64</v>
      </c>
      <c r="AY32" s="235" t="s">
        <v>181</v>
      </c>
      <c r="AZ32" s="236" t="s">
        <v>162</v>
      </c>
      <c r="BA32" s="145"/>
      <c r="BB32" s="25" t="str">
        <f t="shared" si="3"/>
        <v/>
      </c>
      <c r="BD32" s="155" t="s">
        <v>64</v>
      </c>
      <c r="BE32" s="235" t="s">
        <v>182</v>
      </c>
      <c r="BF32" s="236" t="s">
        <v>60</v>
      </c>
      <c r="BG32" s="145"/>
      <c r="BH32" s="25" t="str">
        <f t="shared" si="4"/>
        <v/>
      </c>
    </row>
    <row r="33" spans="1:60" s="2" customFormat="1" ht="26.25" thickBot="1" x14ac:dyDescent="0.25">
      <c r="A33" s="1" t="s">
        <v>236</v>
      </c>
      <c r="B33" s="60"/>
      <c r="C33" s="60"/>
      <c r="D33" s="60"/>
      <c r="E33" s="60"/>
      <c r="F33" s="14"/>
      <c r="H33" s="202" t="s">
        <v>227</v>
      </c>
      <c r="I33" s="10"/>
      <c r="J33" s="150"/>
      <c r="K33" s="154"/>
      <c r="L33" s="62"/>
      <c r="M33"/>
      <c r="N33" s="1" t="s">
        <v>237</v>
      </c>
      <c r="O33"/>
      <c r="P33"/>
      <c r="Q33"/>
      <c r="R33"/>
      <c r="S33"/>
      <c r="T33" s="1" t="s">
        <v>228</v>
      </c>
      <c r="U33"/>
      <c r="V33"/>
      <c r="W33"/>
      <c r="X33"/>
      <c r="Z33" s="146" t="s">
        <v>229</v>
      </c>
      <c r="AA33" s="145"/>
      <c r="AB33" s="145"/>
      <c r="AC33" s="145"/>
      <c r="AD33" s="145"/>
      <c r="AF33" s="146" t="s">
        <v>231</v>
      </c>
      <c r="AG33" s="145"/>
      <c r="AH33" s="145"/>
      <c r="AI33" s="145"/>
      <c r="AJ33" s="145"/>
      <c r="AL33" s="146" t="s">
        <v>234</v>
      </c>
      <c r="AM33" s="145"/>
      <c r="AN33" s="145"/>
      <c r="AO33" s="145"/>
      <c r="AP33" s="145"/>
      <c r="AR33" s="146" t="s">
        <v>269</v>
      </c>
      <c r="AS33" s="145"/>
      <c r="AT33" s="145"/>
      <c r="AU33" s="230" t="s">
        <v>72</v>
      </c>
      <c r="AV33" s="230" t="s">
        <v>73</v>
      </c>
      <c r="AX33" s="155" t="s">
        <v>64</v>
      </c>
      <c r="AY33" s="235" t="s">
        <v>182</v>
      </c>
      <c r="AZ33" s="236" t="s">
        <v>60</v>
      </c>
      <c r="BA33" s="145"/>
      <c r="BB33" s="25" t="str">
        <f t="shared" si="3"/>
        <v/>
      </c>
      <c r="BD33" s="155" t="s">
        <v>64</v>
      </c>
      <c r="BE33" s="237" t="s">
        <v>74</v>
      </c>
      <c r="BF33" s="236" t="s">
        <v>129</v>
      </c>
      <c r="BG33" s="145"/>
      <c r="BH33" s="25" t="str">
        <f t="shared" si="4"/>
        <v/>
      </c>
    </row>
    <row r="34" spans="1:60" s="2" customFormat="1" ht="26.25" thickBot="1" x14ac:dyDescent="0.25">
      <c r="A34" s="7" t="s">
        <v>69</v>
      </c>
      <c r="B34" s="7" t="s">
        <v>70</v>
      </c>
      <c r="C34" s="7" t="s">
        <v>71</v>
      </c>
      <c r="D34" s="7" t="s">
        <v>72</v>
      </c>
      <c r="E34" s="7" t="s">
        <v>73</v>
      </c>
      <c r="F34" s="14"/>
      <c r="H34" s="149" t="s">
        <v>69</v>
      </c>
      <c r="I34" s="203" t="s">
        <v>70</v>
      </c>
      <c r="J34" s="151" t="s">
        <v>71</v>
      </c>
      <c r="K34" s="149" t="s">
        <v>72</v>
      </c>
      <c r="L34" s="204" t="s">
        <v>73</v>
      </c>
      <c r="M34" s="75"/>
      <c r="N34" s="66" t="s">
        <v>69</v>
      </c>
      <c r="O34" s="66" t="s">
        <v>70</v>
      </c>
      <c r="P34" s="66" t="s">
        <v>71</v>
      </c>
      <c r="Q34" s="66" t="s">
        <v>72</v>
      </c>
      <c r="R34" s="66" t="s">
        <v>73</v>
      </c>
      <c r="S34" s="75"/>
      <c r="T34" s="66" t="s">
        <v>69</v>
      </c>
      <c r="U34" s="66" t="s">
        <v>70</v>
      </c>
      <c r="V34" s="66" t="s">
        <v>71</v>
      </c>
      <c r="W34" s="66" t="s">
        <v>72</v>
      </c>
      <c r="X34" s="66" t="s">
        <v>73</v>
      </c>
      <c r="Z34" s="158" t="s">
        <v>69</v>
      </c>
      <c r="AA34" s="158" t="s">
        <v>70</v>
      </c>
      <c r="AB34" s="158" t="s">
        <v>71</v>
      </c>
      <c r="AC34" s="158" t="s">
        <v>72</v>
      </c>
      <c r="AD34" s="158" t="s">
        <v>73</v>
      </c>
      <c r="AF34" s="158" t="s">
        <v>69</v>
      </c>
      <c r="AG34" s="158" t="s">
        <v>70</v>
      </c>
      <c r="AH34" s="158" t="s">
        <v>71</v>
      </c>
      <c r="AI34" s="158" t="s">
        <v>72</v>
      </c>
      <c r="AJ34" s="158" t="s">
        <v>73</v>
      </c>
      <c r="AL34" s="158" t="s">
        <v>69</v>
      </c>
      <c r="AM34" s="158" t="s">
        <v>70</v>
      </c>
      <c r="AN34" s="158" t="s">
        <v>71</v>
      </c>
      <c r="AO34" s="158" t="s">
        <v>72</v>
      </c>
      <c r="AP34" s="158" t="s">
        <v>73</v>
      </c>
      <c r="AR34" s="158" t="s">
        <v>69</v>
      </c>
      <c r="AS34" s="158" t="s">
        <v>70</v>
      </c>
      <c r="AT34" s="158" t="s">
        <v>71</v>
      </c>
      <c r="AU34" s="232"/>
      <c r="AV34" s="233" t="str">
        <f>IF(AU34="","",AU34/AU$61)</f>
        <v/>
      </c>
      <c r="AX34" s="155" t="s">
        <v>64</v>
      </c>
      <c r="AY34" s="237" t="s">
        <v>74</v>
      </c>
      <c r="AZ34" s="236" t="s">
        <v>129</v>
      </c>
      <c r="BA34" s="145"/>
      <c r="BB34" s="25" t="str">
        <f t="shared" si="3"/>
        <v/>
      </c>
      <c r="BD34" s="155" t="s">
        <v>64</v>
      </c>
      <c r="BE34" s="235" t="s">
        <v>109</v>
      </c>
      <c r="BF34" s="236" t="s">
        <v>123</v>
      </c>
      <c r="BG34" s="145"/>
      <c r="BH34" s="25" t="str">
        <f t="shared" si="4"/>
        <v/>
      </c>
    </row>
    <row r="35" spans="1:60" s="2" customFormat="1" ht="15" customHeight="1" x14ac:dyDescent="0.2">
      <c r="A35" s="60" t="s">
        <v>119</v>
      </c>
      <c r="B35" s="5" t="s">
        <v>74</v>
      </c>
      <c r="C35" s="6" t="s">
        <v>79</v>
      </c>
      <c r="D35" s="60">
        <v>2</v>
      </c>
      <c r="E35" s="61">
        <f t="shared" ref="E35:E45" si="10">IF(D35="","",D35/D$47)</f>
        <v>4.6511627906976744E-2</v>
      </c>
      <c r="F35" s="14"/>
      <c r="H35" s="60" t="s">
        <v>64</v>
      </c>
      <c r="I35" s="5" t="s">
        <v>74</v>
      </c>
      <c r="J35" s="6" t="s">
        <v>79</v>
      </c>
      <c r="K35" s="60"/>
      <c r="L35" s="61" t="str">
        <f>IF(K35="","",K35/K$58)</f>
        <v/>
      </c>
      <c r="M35" s="61"/>
      <c r="N35" s="60" t="s">
        <v>64</v>
      </c>
      <c r="O35" s="5" t="s">
        <v>74</v>
      </c>
      <c r="P35" s="6" t="s">
        <v>79</v>
      </c>
      <c r="Q35" s="60"/>
      <c r="R35" s="61" t="str">
        <f t="shared" ref="R35:R40" si="11">IF(Q35="","",Q35/Q$58)</f>
        <v/>
      </c>
      <c r="S35" s="61"/>
      <c r="T35" s="60" t="s">
        <v>64</v>
      </c>
      <c r="U35" s="5" t="s">
        <v>74</v>
      </c>
      <c r="V35" s="6" t="s">
        <v>79</v>
      </c>
      <c r="W35" s="60">
        <v>2</v>
      </c>
      <c r="X35" s="61">
        <f t="shared" ref="X35:X57" si="12">IF(W35="","",W35/W$58)</f>
        <v>2.4390243902439025E-2</v>
      </c>
      <c r="Z35" s="155" t="s">
        <v>64</v>
      </c>
      <c r="AA35" s="148" t="s">
        <v>74</v>
      </c>
      <c r="AB35" s="149" t="s">
        <v>79</v>
      </c>
      <c r="AC35" s="155">
        <v>6</v>
      </c>
      <c r="AD35" s="156">
        <f t="shared" ref="AD35:AD57" si="13">IF(AC35="","",AC35/AC$58)</f>
        <v>4.2643923240938165E-3</v>
      </c>
      <c r="AF35" s="155" t="s">
        <v>64</v>
      </c>
      <c r="AG35" s="148" t="s">
        <v>74</v>
      </c>
      <c r="AH35" s="149" t="s">
        <v>79</v>
      </c>
      <c r="AI35" s="155"/>
      <c r="AJ35" s="156" t="str">
        <f t="shared" ref="AJ35:AJ57" si="14">IF(AI35="","",AI35/AI$58)</f>
        <v/>
      </c>
      <c r="AL35" s="155" t="s">
        <v>64</v>
      </c>
      <c r="AM35" s="148" t="s">
        <v>74</v>
      </c>
      <c r="AN35" s="149" t="s">
        <v>79</v>
      </c>
      <c r="AO35" s="155"/>
      <c r="AP35" s="156" t="str">
        <f>IF(AO35="","",AO35/AO$60)</f>
        <v/>
      </c>
      <c r="AR35" s="155" t="s">
        <v>64</v>
      </c>
      <c r="AS35" s="148" t="s">
        <v>74</v>
      </c>
      <c r="AT35" s="149" t="s">
        <v>79</v>
      </c>
      <c r="AU35" s="155">
        <v>5</v>
      </c>
      <c r="AV35" s="156">
        <f>IF(AU35="","",AU35/AU$61)</f>
        <v>2.717391304347826E-2</v>
      </c>
      <c r="AX35" s="155" t="s">
        <v>64</v>
      </c>
      <c r="AY35" s="235" t="s">
        <v>109</v>
      </c>
      <c r="AZ35" s="236" t="s">
        <v>123</v>
      </c>
      <c r="BA35" s="145"/>
      <c r="BB35" s="25" t="str">
        <f t="shared" si="3"/>
        <v/>
      </c>
      <c r="BD35" s="155" t="s">
        <v>64</v>
      </c>
      <c r="BE35" s="235" t="s">
        <v>77</v>
      </c>
      <c r="BF35" s="236" t="s">
        <v>124</v>
      </c>
      <c r="BG35" s="145"/>
      <c r="BH35" s="25" t="str">
        <f t="shared" si="4"/>
        <v/>
      </c>
    </row>
    <row r="36" spans="1:60" s="2" customFormat="1" ht="15" customHeight="1" x14ac:dyDescent="0.2">
      <c r="A36" s="60" t="s">
        <v>119</v>
      </c>
      <c r="B36" s="5" t="s">
        <v>87</v>
      </c>
      <c r="C36" s="6" t="s">
        <v>88</v>
      </c>
      <c r="D36" s="60"/>
      <c r="E36" s="61" t="str">
        <f t="shared" si="10"/>
        <v/>
      </c>
      <c r="F36" s="14"/>
      <c r="H36" s="60" t="s">
        <v>64</v>
      </c>
      <c r="I36" s="5" t="s">
        <v>87</v>
      </c>
      <c r="J36" s="6" t="s">
        <v>88</v>
      </c>
      <c r="K36" s="60">
        <v>5</v>
      </c>
      <c r="L36" s="61">
        <f t="shared" ref="L36:L57" si="15">IF(K36="","",K36/K$58)</f>
        <v>4.1666666666666664E-2</v>
      </c>
      <c r="M36" s="61"/>
      <c r="N36" s="60" t="s">
        <v>64</v>
      </c>
      <c r="O36" s="5" t="s">
        <v>87</v>
      </c>
      <c r="P36" s="6" t="s">
        <v>88</v>
      </c>
      <c r="Q36" s="60"/>
      <c r="R36" s="61" t="str">
        <f t="shared" si="11"/>
        <v/>
      </c>
      <c r="S36" s="61"/>
      <c r="T36" s="60" t="s">
        <v>64</v>
      </c>
      <c r="U36" s="5" t="s">
        <v>87</v>
      </c>
      <c r="V36" s="6" t="s">
        <v>88</v>
      </c>
      <c r="W36" s="60">
        <v>2</v>
      </c>
      <c r="X36" s="61">
        <f t="shared" si="12"/>
        <v>2.4390243902439025E-2</v>
      </c>
      <c r="Z36" s="155" t="s">
        <v>64</v>
      </c>
      <c r="AA36" s="148" t="s">
        <v>87</v>
      </c>
      <c r="AB36" s="149" t="s">
        <v>88</v>
      </c>
      <c r="AC36" s="155"/>
      <c r="AD36" s="156" t="str">
        <f t="shared" si="13"/>
        <v/>
      </c>
      <c r="AF36" s="155" t="s">
        <v>64</v>
      </c>
      <c r="AG36" s="148" t="s">
        <v>87</v>
      </c>
      <c r="AH36" s="149" t="s">
        <v>88</v>
      </c>
      <c r="AI36" s="155"/>
      <c r="AJ36" s="156" t="str">
        <f t="shared" si="14"/>
        <v/>
      </c>
      <c r="AL36" s="155" t="s">
        <v>64</v>
      </c>
      <c r="AM36" s="148" t="s">
        <v>87</v>
      </c>
      <c r="AN36" s="149" t="s">
        <v>88</v>
      </c>
      <c r="AO36" s="155"/>
      <c r="AP36" s="156" t="str">
        <f>IF(AO36="","",AO36/AO$60)</f>
        <v/>
      </c>
      <c r="AR36" s="155" t="s">
        <v>64</v>
      </c>
      <c r="AS36" s="148" t="s">
        <v>87</v>
      </c>
      <c r="AT36" s="149" t="s">
        <v>88</v>
      </c>
      <c r="AU36" s="155"/>
      <c r="AV36" s="156" t="str">
        <f>IF(AU36="","",AU36/AU$61)</f>
        <v/>
      </c>
      <c r="AX36" s="155" t="s">
        <v>64</v>
      </c>
      <c r="AY36" s="235" t="s">
        <v>77</v>
      </c>
      <c r="AZ36" s="236" t="s">
        <v>124</v>
      </c>
      <c r="BA36" s="145"/>
      <c r="BB36" s="25" t="str">
        <f t="shared" si="3"/>
        <v/>
      </c>
      <c r="BD36" s="155" t="s">
        <v>64</v>
      </c>
      <c r="BE36" s="235" t="s">
        <v>77</v>
      </c>
      <c r="BF36" s="236" t="s">
        <v>5</v>
      </c>
      <c r="BG36" s="145"/>
      <c r="BH36" s="25" t="str">
        <f t="shared" si="4"/>
        <v/>
      </c>
    </row>
    <row r="37" spans="1:60" s="2" customFormat="1" ht="15" customHeight="1" x14ac:dyDescent="0.2">
      <c r="A37" s="60" t="s">
        <v>119</v>
      </c>
      <c r="B37" s="5" t="s">
        <v>76</v>
      </c>
      <c r="C37" s="6" t="s">
        <v>80</v>
      </c>
      <c r="D37" s="60">
        <v>3</v>
      </c>
      <c r="E37" s="61">
        <f t="shared" si="10"/>
        <v>6.9767441860465115E-2</v>
      </c>
      <c r="F37" s="14"/>
      <c r="H37" s="60" t="s">
        <v>64</v>
      </c>
      <c r="I37" s="5" t="s">
        <v>76</v>
      </c>
      <c r="J37" s="6" t="s">
        <v>80</v>
      </c>
      <c r="K37" s="60">
        <v>53</v>
      </c>
      <c r="L37" s="61">
        <f t="shared" si="15"/>
        <v>0.44166666666666665</v>
      </c>
      <c r="M37" s="61"/>
      <c r="N37" s="60" t="s">
        <v>64</v>
      </c>
      <c r="O37" s="5" t="s">
        <v>76</v>
      </c>
      <c r="P37" s="6" t="s">
        <v>80</v>
      </c>
      <c r="Q37" s="60">
        <v>42</v>
      </c>
      <c r="R37" s="61">
        <f t="shared" si="11"/>
        <v>0.82352941176470584</v>
      </c>
      <c r="S37" s="61"/>
      <c r="T37" s="60" t="s">
        <v>64</v>
      </c>
      <c r="U37" s="5" t="s">
        <v>76</v>
      </c>
      <c r="V37" s="6" t="s">
        <v>80</v>
      </c>
      <c r="W37" s="60">
        <v>12</v>
      </c>
      <c r="X37" s="61">
        <f t="shared" si="12"/>
        <v>0.14634146341463414</v>
      </c>
      <c r="Z37" s="155" t="s">
        <v>64</v>
      </c>
      <c r="AA37" s="148" t="s">
        <v>76</v>
      </c>
      <c r="AB37" s="149" t="s">
        <v>80</v>
      </c>
      <c r="AC37" s="155">
        <v>1289</v>
      </c>
      <c r="AD37" s="156">
        <f t="shared" si="13"/>
        <v>0.91613361762615497</v>
      </c>
      <c r="AF37" s="155" t="s">
        <v>64</v>
      </c>
      <c r="AG37" s="148" t="s">
        <v>76</v>
      </c>
      <c r="AH37" s="149" t="s">
        <v>80</v>
      </c>
      <c r="AI37" s="155">
        <v>3</v>
      </c>
      <c r="AJ37" s="156">
        <f t="shared" si="14"/>
        <v>0.15789473684210525</v>
      </c>
      <c r="AL37" s="155" t="s">
        <v>64</v>
      </c>
      <c r="AM37" s="148" t="s">
        <v>76</v>
      </c>
      <c r="AN37" s="149" t="s">
        <v>80</v>
      </c>
      <c r="AO37" s="155">
        <v>36</v>
      </c>
      <c r="AP37" s="156">
        <f>IF(AO37="","",AO37/AO$60)</f>
        <v>0.34951456310679613</v>
      </c>
      <c r="AR37" s="155" t="s">
        <v>64</v>
      </c>
      <c r="AS37" s="148" t="s">
        <v>76</v>
      </c>
      <c r="AT37" s="149" t="s">
        <v>80</v>
      </c>
      <c r="AU37" s="155">
        <v>6</v>
      </c>
      <c r="AV37" s="156">
        <f>IF(AU37="","",AU37/AU$61)</f>
        <v>3.2608695652173912E-2</v>
      </c>
      <c r="AX37" s="155" t="s">
        <v>64</v>
      </c>
      <c r="AY37" s="235" t="s">
        <v>77</v>
      </c>
      <c r="AZ37" s="236" t="s">
        <v>5</v>
      </c>
      <c r="BA37" s="145"/>
      <c r="BB37" s="25" t="str">
        <f t="shared" si="3"/>
        <v/>
      </c>
      <c r="BD37" s="155" t="s">
        <v>64</v>
      </c>
      <c r="BE37" s="235" t="s">
        <v>74</v>
      </c>
      <c r="BF37" s="236" t="s">
        <v>44</v>
      </c>
      <c r="BG37" s="145">
        <v>15</v>
      </c>
      <c r="BH37" s="25">
        <f t="shared" si="4"/>
        <v>0.14285714285714285</v>
      </c>
    </row>
    <row r="38" spans="1:60" s="2" customFormat="1" ht="15" customHeight="1" x14ac:dyDescent="0.2">
      <c r="A38" s="60" t="s">
        <v>119</v>
      </c>
      <c r="B38" s="5" t="s">
        <v>74</v>
      </c>
      <c r="C38" s="6" t="s">
        <v>100</v>
      </c>
      <c r="D38" s="60">
        <v>6</v>
      </c>
      <c r="E38" s="61">
        <f t="shared" si="10"/>
        <v>0.13953488372093023</v>
      </c>
      <c r="F38" s="14"/>
      <c r="H38" s="60" t="s">
        <v>64</v>
      </c>
      <c r="I38" s="5" t="s">
        <v>74</v>
      </c>
      <c r="J38" s="6" t="s">
        <v>100</v>
      </c>
      <c r="K38" s="60"/>
      <c r="L38" s="61" t="str">
        <f t="shared" si="15"/>
        <v/>
      </c>
      <c r="M38" s="61"/>
      <c r="N38" s="60" t="s">
        <v>64</v>
      </c>
      <c r="O38" s="5" t="s">
        <v>74</v>
      </c>
      <c r="P38" s="6" t="s">
        <v>100</v>
      </c>
      <c r="Q38" s="60"/>
      <c r="R38" s="61" t="str">
        <f t="shared" si="11"/>
        <v/>
      </c>
      <c r="S38" s="61"/>
      <c r="T38" s="60" t="s">
        <v>64</v>
      </c>
      <c r="U38" s="5" t="s">
        <v>74</v>
      </c>
      <c r="V38" s="6" t="s">
        <v>100</v>
      </c>
      <c r="W38" s="60">
        <v>17</v>
      </c>
      <c r="X38" s="61">
        <f t="shared" si="12"/>
        <v>0.2073170731707317</v>
      </c>
      <c r="Z38" s="155" t="s">
        <v>64</v>
      </c>
      <c r="AA38" s="148" t="s">
        <v>74</v>
      </c>
      <c r="AB38" s="149" t="s">
        <v>100</v>
      </c>
      <c r="AC38" s="155"/>
      <c r="AD38" s="156" t="str">
        <f t="shared" si="13"/>
        <v/>
      </c>
      <c r="AF38" s="155" t="s">
        <v>64</v>
      </c>
      <c r="AG38" s="148" t="s">
        <v>74</v>
      </c>
      <c r="AH38" s="149" t="s">
        <v>100</v>
      </c>
      <c r="AI38" s="155">
        <v>2</v>
      </c>
      <c r="AJ38" s="156">
        <f t="shared" si="14"/>
        <v>0.10526315789473684</v>
      </c>
      <c r="AL38" s="155" t="s">
        <v>64</v>
      </c>
      <c r="AM38" s="148" t="s">
        <v>74</v>
      </c>
      <c r="AN38" s="149" t="s">
        <v>100</v>
      </c>
      <c r="AO38" s="155"/>
      <c r="AP38" s="156" t="str">
        <f>IF(AO38="","",AO38/AO$60)</f>
        <v/>
      </c>
      <c r="AR38" s="155" t="s">
        <v>64</v>
      </c>
      <c r="AS38" s="148" t="s">
        <v>74</v>
      </c>
      <c r="AT38" s="149" t="s">
        <v>100</v>
      </c>
      <c r="AU38" s="155">
        <v>17</v>
      </c>
      <c r="AV38" s="156">
        <f>IF(AU38="","",AU38/AU$61)</f>
        <v>9.2391304347826081E-2</v>
      </c>
      <c r="AX38" s="155" t="s">
        <v>64</v>
      </c>
      <c r="AY38" s="235" t="s">
        <v>74</v>
      </c>
      <c r="AZ38" s="236" t="s">
        <v>44</v>
      </c>
      <c r="BA38" s="145"/>
      <c r="BB38" s="25" t="str">
        <f t="shared" si="3"/>
        <v/>
      </c>
      <c r="BD38" s="155" t="s">
        <v>64</v>
      </c>
      <c r="BE38" s="235" t="s">
        <v>99</v>
      </c>
      <c r="BF38" s="243" t="s">
        <v>4</v>
      </c>
      <c r="BG38" s="145">
        <v>19</v>
      </c>
      <c r="BH38" s="25">
        <f t="shared" si="4"/>
        <v>0.18095238095238095</v>
      </c>
    </row>
    <row r="39" spans="1:60" s="2" customFormat="1" ht="15" customHeight="1" x14ac:dyDescent="0.2">
      <c r="A39" s="60" t="s">
        <v>119</v>
      </c>
      <c r="B39" s="5" t="s">
        <v>89</v>
      </c>
      <c r="C39" s="6" t="s">
        <v>90</v>
      </c>
      <c r="D39" s="60">
        <v>1</v>
      </c>
      <c r="E39" s="61">
        <f t="shared" si="10"/>
        <v>2.3255813953488372E-2</v>
      </c>
      <c r="F39" s="16"/>
      <c r="H39" s="60" t="s">
        <v>64</v>
      </c>
      <c r="I39" s="5" t="s">
        <v>89</v>
      </c>
      <c r="J39" s="6" t="s">
        <v>15</v>
      </c>
      <c r="K39" s="60">
        <v>1</v>
      </c>
      <c r="L39" s="61">
        <f t="shared" si="15"/>
        <v>8.3333333333333332E-3</v>
      </c>
      <c r="M39" s="61"/>
      <c r="N39" s="60" t="s">
        <v>64</v>
      </c>
      <c r="O39" s="5" t="s">
        <v>89</v>
      </c>
      <c r="P39" s="6" t="s">
        <v>15</v>
      </c>
      <c r="Q39" s="60"/>
      <c r="R39" s="61" t="str">
        <f t="shared" si="11"/>
        <v/>
      </c>
      <c r="S39" s="61"/>
      <c r="T39" s="60" t="s">
        <v>64</v>
      </c>
      <c r="U39" s="5" t="s">
        <v>89</v>
      </c>
      <c r="V39" s="6" t="s">
        <v>14</v>
      </c>
      <c r="W39" s="60">
        <v>1</v>
      </c>
      <c r="X39" s="61">
        <f t="shared" si="12"/>
        <v>1.2195121951219513E-2</v>
      </c>
      <c r="Z39" s="155" t="s">
        <v>64</v>
      </c>
      <c r="AA39" s="148" t="s">
        <v>89</v>
      </c>
      <c r="AB39" s="149" t="s">
        <v>14</v>
      </c>
      <c r="AC39" s="155">
        <v>1</v>
      </c>
      <c r="AD39" s="156">
        <f t="shared" si="13"/>
        <v>7.1073205401563609E-4</v>
      </c>
      <c r="AF39" s="155" t="s">
        <v>64</v>
      </c>
      <c r="AG39" s="148" t="s">
        <v>89</v>
      </c>
      <c r="AH39" s="149" t="s">
        <v>233</v>
      </c>
      <c r="AI39" s="155">
        <v>1</v>
      </c>
      <c r="AJ39" s="156">
        <f t="shared" si="14"/>
        <v>5.2631578947368418E-2</v>
      </c>
      <c r="AL39" s="155" t="s">
        <v>64</v>
      </c>
      <c r="AM39" s="148" t="s">
        <v>89</v>
      </c>
      <c r="AN39" s="149" t="s">
        <v>26</v>
      </c>
      <c r="AO39" s="155">
        <v>10</v>
      </c>
      <c r="AP39" s="156">
        <f>IF(AO39="","",AO39/AO$60)</f>
        <v>9.7087378640776698E-2</v>
      </c>
      <c r="AR39" s="155" t="s">
        <v>64</v>
      </c>
      <c r="AS39" s="148" t="s">
        <v>89</v>
      </c>
      <c r="AT39" s="149" t="s">
        <v>26</v>
      </c>
      <c r="AU39" s="155"/>
      <c r="AV39" s="156" t="str">
        <f>IF(AU39="","",AU39/AU61)</f>
        <v/>
      </c>
      <c r="AX39" s="155" t="s">
        <v>64</v>
      </c>
      <c r="AY39" s="155" t="s">
        <v>120</v>
      </c>
      <c r="AZ39" s="236" t="s">
        <v>185</v>
      </c>
      <c r="BA39" s="145">
        <v>16</v>
      </c>
      <c r="BB39" s="25">
        <f>IF(BA39="","",BA39/BA$42)</f>
        <v>0.18823529411764706</v>
      </c>
      <c r="BD39" s="155" t="s">
        <v>64</v>
      </c>
      <c r="BE39" s="155" t="s">
        <v>120</v>
      </c>
      <c r="BF39" s="236" t="s">
        <v>185</v>
      </c>
      <c r="BG39" s="145">
        <v>5</v>
      </c>
      <c r="BH39" s="25">
        <f t="shared" si="4"/>
        <v>4.7619047619047616E-2</v>
      </c>
    </row>
    <row r="40" spans="1:60" s="2" customFormat="1" ht="15" customHeight="1" x14ac:dyDescent="0.2">
      <c r="A40" s="60" t="s">
        <v>119</v>
      </c>
      <c r="B40" s="5" t="s">
        <v>91</v>
      </c>
      <c r="C40" s="6" t="s">
        <v>81</v>
      </c>
      <c r="D40" s="60">
        <v>25</v>
      </c>
      <c r="E40" s="61">
        <f t="shared" si="10"/>
        <v>0.58139534883720934</v>
      </c>
      <c r="F40" s="16"/>
      <c r="H40" s="60" t="s">
        <v>64</v>
      </c>
      <c r="I40" s="5" t="s">
        <v>91</v>
      </c>
      <c r="J40" s="6" t="s">
        <v>81</v>
      </c>
      <c r="K40" s="60">
        <v>9</v>
      </c>
      <c r="L40" s="61">
        <f>IF(K40="","",K40/K$58)</f>
        <v>7.4999999999999997E-2</v>
      </c>
      <c r="M40" s="61"/>
      <c r="N40" s="60" t="s">
        <v>64</v>
      </c>
      <c r="O40" s="5" t="s">
        <v>91</v>
      </c>
      <c r="P40" s="6" t="s">
        <v>81</v>
      </c>
      <c r="Q40" s="60">
        <v>1</v>
      </c>
      <c r="R40" s="61">
        <f t="shared" si="11"/>
        <v>1.9607843137254902E-2</v>
      </c>
      <c r="S40" s="61"/>
      <c r="T40" s="60" t="s">
        <v>64</v>
      </c>
      <c r="U40" s="5" t="s">
        <v>91</v>
      </c>
      <c r="V40" s="6" t="s">
        <v>81</v>
      </c>
      <c r="W40" s="60">
        <v>3</v>
      </c>
      <c r="X40" s="61">
        <f t="shared" si="12"/>
        <v>3.6585365853658534E-2</v>
      </c>
      <c r="Z40" s="155" t="s">
        <v>64</v>
      </c>
      <c r="AA40" s="148" t="s">
        <v>91</v>
      </c>
      <c r="AB40" s="149" t="s">
        <v>81</v>
      </c>
      <c r="AC40" s="155">
        <v>2</v>
      </c>
      <c r="AD40" s="156">
        <f t="shared" si="13"/>
        <v>1.4214641080312722E-3</v>
      </c>
      <c r="AF40" s="155" t="s">
        <v>64</v>
      </c>
      <c r="AG40" s="148" t="s">
        <v>91</v>
      </c>
      <c r="AH40" s="149" t="s">
        <v>81</v>
      </c>
      <c r="AI40" s="155">
        <v>1</v>
      </c>
      <c r="AJ40" s="156">
        <f t="shared" si="14"/>
        <v>5.2631578947368418E-2</v>
      </c>
      <c r="AL40" s="155" t="s">
        <v>64</v>
      </c>
      <c r="AM40" s="148" t="s">
        <v>91</v>
      </c>
      <c r="AN40" s="149" t="s">
        <v>81</v>
      </c>
      <c r="AO40" s="155"/>
      <c r="AP40" s="156" t="str">
        <f>IF(AO40="","",AO40/AO60)</f>
        <v/>
      </c>
      <c r="AR40" s="155" t="s">
        <v>64</v>
      </c>
      <c r="AS40" s="148" t="s">
        <v>91</v>
      </c>
      <c r="AT40" s="149" t="s">
        <v>81</v>
      </c>
      <c r="AU40" s="155"/>
      <c r="AV40" s="156" t="str">
        <f>IF(AU40="","",AU40/AU61)</f>
        <v/>
      </c>
      <c r="AX40" s="155" t="s">
        <v>64</v>
      </c>
      <c r="AY40" s="155" t="s">
        <v>189</v>
      </c>
      <c r="AZ40" s="236" t="s">
        <v>188</v>
      </c>
      <c r="BA40" s="145"/>
      <c r="BB40" s="145"/>
      <c r="BD40" s="155" t="s">
        <v>64</v>
      </c>
      <c r="BE40" s="155" t="s">
        <v>189</v>
      </c>
      <c r="BF40" s="236" t="s">
        <v>188</v>
      </c>
      <c r="BG40" s="145"/>
      <c r="BH40" s="145"/>
    </row>
    <row r="41" spans="1:60" s="2" customFormat="1" ht="15" customHeight="1" thickBot="1" x14ac:dyDescent="0.25">
      <c r="A41" s="60" t="s">
        <v>119</v>
      </c>
      <c r="B41" s="5" t="s">
        <v>92</v>
      </c>
      <c r="C41" s="6" t="s">
        <v>93</v>
      </c>
      <c r="D41" s="60"/>
      <c r="E41" s="61" t="str">
        <f t="shared" si="10"/>
        <v/>
      </c>
      <c r="F41" s="16"/>
      <c r="H41" s="60" t="s">
        <v>64</v>
      </c>
      <c r="I41" s="5" t="s">
        <v>92</v>
      </c>
      <c r="J41" s="6" t="s">
        <v>93</v>
      </c>
      <c r="K41" s="60"/>
      <c r="L41" s="61" t="str">
        <f t="shared" si="15"/>
        <v/>
      </c>
      <c r="M41" s="61"/>
      <c r="N41" s="60" t="s">
        <v>64</v>
      </c>
      <c r="O41" s="5" t="s">
        <v>92</v>
      </c>
      <c r="P41" s="6" t="s">
        <v>93</v>
      </c>
      <c r="Q41" s="60"/>
      <c r="R41" s="61" t="str">
        <f t="shared" ref="R41:R57" si="16">IF(Q41="","",Q41/Q$58)</f>
        <v/>
      </c>
      <c r="S41" s="61"/>
      <c r="T41" s="60" t="s">
        <v>64</v>
      </c>
      <c r="U41" s="5" t="s">
        <v>92</v>
      </c>
      <c r="V41" s="6" t="s">
        <v>93</v>
      </c>
      <c r="W41" s="60">
        <v>2</v>
      </c>
      <c r="X41" s="61">
        <f t="shared" si="12"/>
        <v>2.4390243902439025E-2</v>
      </c>
      <c r="Z41" s="155" t="s">
        <v>64</v>
      </c>
      <c r="AA41" s="148" t="s">
        <v>92</v>
      </c>
      <c r="AB41" s="149" t="s">
        <v>93</v>
      </c>
      <c r="AC41" s="155">
        <v>1</v>
      </c>
      <c r="AD41" s="156">
        <f t="shared" si="13"/>
        <v>7.1073205401563609E-4</v>
      </c>
      <c r="AF41" s="155" t="s">
        <v>64</v>
      </c>
      <c r="AG41" s="148" t="s">
        <v>92</v>
      </c>
      <c r="AH41" s="149" t="s">
        <v>93</v>
      </c>
      <c r="AI41" s="155">
        <v>2</v>
      </c>
      <c r="AJ41" s="156">
        <f t="shared" si="14"/>
        <v>0.10526315789473684</v>
      </c>
      <c r="AL41" s="155" t="s">
        <v>64</v>
      </c>
      <c r="AM41" s="148" t="s">
        <v>92</v>
      </c>
      <c r="AN41" s="149" t="s">
        <v>93</v>
      </c>
      <c r="AO41" s="155"/>
      <c r="AP41" s="156" t="str">
        <f>IF(AO41="","",AO41/AO60)</f>
        <v/>
      </c>
      <c r="AR41" s="155" t="s">
        <v>64</v>
      </c>
      <c r="AS41" s="148" t="s">
        <v>92</v>
      </c>
      <c r="AT41" s="149" t="s">
        <v>93</v>
      </c>
      <c r="AU41" s="155"/>
      <c r="AV41" s="156" t="str">
        <f>IF(AU41="","",AU41/AU61)</f>
        <v/>
      </c>
      <c r="AX41" s="155" t="s">
        <v>64</v>
      </c>
      <c r="AY41" s="154" t="s">
        <v>187</v>
      </c>
      <c r="AZ41" s="150" t="s">
        <v>186</v>
      </c>
      <c r="BD41" s="155" t="s">
        <v>64</v>
      </c>
      <c r="BE41" s="154" t="s">
        <v>187</v>
      </c>
      <c r="BF41" s="150" t="s">
        <v>186</v>
      </c>
    </row>
    <row r="42" spans="1:60" s="2" customFormat="1" ht="15" customHeight="1" x14ac:dyDescent="0.2">
      <c r="A42" s="60" t="s">
        <v>119</v>
      </c>
      <c r="B42" s="5" t="s">
        <v>95</v>
      </c>
      <c r="C42" s="6" t="s">
        <v>96</v>
      </c>
      <c r="D42" s="60">
        <v>2</v>
      </c>
      <c r="E42" s="61">
        <f t="shared" si="10"/>
        <v>4.6511627906976744E-2</v>
      </c>
      <c r="F42" s="16"/>
      <c r="H42" s="60" t="s">
        <v>64</v>
      </c>
      <c r="I42" s="5" t="s">
        <v>95</v>
      </c>
      <c r="J42" s="6" t="s">
        <v>96</v>
      </c>
      <c r="K42" s="60"/>
      <c r="L42" s="61" t="str">
        <f t="shared" si="15"/>
        <v/>
      </c>
      <c r="M42" s="61"/>
      <c r="N42" s="60" t="s">
        <v>64</v>
      </c>
      <c r="O42" s="5" t="s">
        <v>95</v>
      </c>
      <c r="P42" s="6" t="s">
        <v>96</v>
      </c>
      <c r="Q42" s="60"/>
      <c r="R42" s="61" t="str">
        <f t="shared" si="16"/>
        <v/>
      </c>
      <c r="S42" s="61"/>
      <c r="T42" s="60" t="s">
        <v>64</v>
      </c>
      <c r="U42" s="5" t="s">
        <v>95</v>
      </c>
      <c r="V42" s="6" t="s">
        <v>96</v>
      </c>
      <c r="W42" s="60"/>
      <c r="X42" s="61" t="str">
        <f t="shared" si="12"/>
        <v/>
      </c>
      <c r="Z42" s="155" t="s">
        <v>64</v>
      </c>
      <c r="AA42" s="148" t="s">
        <v>95</v>
      </c>
      <c r="AB42" s="149" t="s">
        <v>96</v>
      </c>
      <c r="AC42" s="155"/>
      <c r="AD42" s="156" t="str">
        <f t="shared" si="13"/>
        <v/>
      </c>
      <c r="AF42" s="155" t="s">
        <v>64</v>
      </c>
      <c r="AG42" s="148" t="s">
        <v>95</v>
      </c>
      <c r="AH42" s="149" t="s">
        <v>96</v>
      </c>
      <c r="AI42" s="155"/>
      <c r="AJ42" s="156" t="str">
        <f t="shared" si="14"/>
        <v/>
      </c>
      <c r="AL42" s="155" t="s">
        <v>64</v>
      </c>
      <c r="AM42" s="148" t="s">
        <v>95</v>
      </c>
      <c r="AN42" s="149" t="s">
        <v>96</v>
      </c>
      <c r="AO42" s="155"/>
      <c r="AP42" s="156" t="str">
        <f>IF(AO42="","",AO42/AO60)</f>
        <v/>
      </c>
      <c r="AR42" s="155" t="s">
        <v>64</v>
      </c>
      <c r="AS42" s="148" t="s">
        <v>95</v>
      </c>
      <c r="AT42" s="149" t="s">
        <v>96</v>
      </c>
      <c r="AU42" s="155"/>
      <c r="AV42" s="156" t="str">
        <f>IF(AU42="","",AU42/AU61)</f>
        <v/>
      </c>
      <c r="AX42" s="155"/>
      <c r="AY42" s="145"/>
      <c r="AZ42" s="236" t="s">
        <v>183</v>
      </c>
      <c r="BA42" s="2">
        <f>SUM(BA5:BA41)</f>
        <v>85</v>
      </c>
      <c r="BD42" s="155"/>
      <c r="BE42" s="145"/>
      <c r="BF42" s="236" t="s">
        <v>183</v>
      </c>
      <c r="BG42" s="2">
        <f>SUM(BG5:BG41)</f>
        <v>105</v>
      </c>
    </row>
    <row r="43" spans="1:60" s="2" customFormat="1" ht="15" customHeight="1" x14ac:dyDescent="0.2">
      <c r="A43" s="60" t="s">
        <v>119</v>
      </c>
      <c r="B43" s="5" t="s">
        <v>75</v>
      </c>
      <c r="C43" s="6" t="s">
        <v>78</v>
      </c>
      <c r="D43" s="60">
        <v>1</v>
      </c>
      <c r="E43" s="61">
        <f t="shared" si="10"/>
        <v>2.3255813953488372E-2</v>
      </c>
      <c r="F43" s="16"/>
      <c r="H43" s="60" t="s">
        <v>64</v>
      </c>
      <c r="I43" s="5" t="s">
        <v>99</v>
      </c>
      <c r="J43" s="6" t="s">
        <v>84</v>
      </c>
      <c r="K43" s="60"/>
      <c r="L43" s="61" t="str">
        <f t="shared" si="15"/>
        <v/>
      </c>
      <c r="M43" s="61"/>
      <c r="N43" s="60" t="s">
        <v>64</v>
      </c>
      <c r="O43" s="5" t="s">
        <v>99</v>
      </c>
      <c r="P43" s="6" t="s">
        <v>84</v>
      </c>
      <c r="Q43" s="60"/>
      <c r="R43" s="61" t="str">
        <f t="shared" si="16"/>
        <v/>
      </c>
      <c r="S43" s="61"/>
      <c r="T43" s="60" t="s">
        <v>64</v>
      </c>
      <c r="U43" s="5" t="s">
        <v>99</v>
      </c>
      <c r="V43" s="6" t="s">
        <v>84</v>
      </c>
      <c r="W43" s="60">
        <v>1</v>
      </c>
      <c r="X43" s="61">
        <f t="shared" si="12"/>
        <v>1.2195121951219513E-2</v>
      </c>
      <c r="Z43" s="155" t="s">
        <v>64</v>
      </c>
      <c r="AA43" s="148" t="s">
        <v>99</v>
      </c>
      <c r="AB43" s="149" t="s">
        <v>84</v>
      </c>
      <c r="AC43" s="155"/>
      <c r="AD43" s="156" t="str">
        <f t="shared" si="13"/>
        <v/>
      </c>
      <c r="AF43" s="155" t="s">
        <v>64</v>
      </c>
      <c r="AG43" s="148" t="s">
        <v>99</v>
      </c>
      <c r="AH43" s="149" t="s">
        <v>84</v>
      </c>
      <c r="AI43" s="155"/>
      <c r="AJ43" s="156" t="str">
        <f t="shared" si="14"/>
        <v/>
      </c>
      <c r="AL43" s="155" t="s">
        <v>64</v>
      </c>
      <c r="AM43" s="148" t="s">
        <v>99</v>
      </c>
      <c r="AN43" s="149" t="s">
        <v>84</v>
      </c>
      <c r="AO43" s="155"/>
      <c r="AP43" s="156" t="str">
        <f>IF(AO43="","",AO43/AO60)</f>
        <v/>
      </c>
      <c r="AR43" s="155" t="s">
        <v>64</v>
      </c>
      <c r="AS43" s="148" t="s">
        <v>99</v>
      </c>
      <c r="AT43" s="149" t="s">
        <v>84</v>
      </c>
      <c r="AU43" s="155">
        <v>2</v>
      </c>
      <c r="AV43" s="156">
        <f>IF(AU43="","",AU43/AU61)</f>
        <v>1.0869565217391304E-2</v>
      </c>
    </row>
    <row r="44" spans="1:60" s="2" customFormat="1" ht="15" customHeight="1" x14ac:dyDescent="0.2">
      <c r="A44" s="60" t="s">
        <v>119</v>
      </c>
      <c r="B44" s="5" t="s">
        <v>77</v>
      </c>
      <c r="C44" s="6" t="s">
        <v>82</v>
      </c>
      <c r="D44" s="60">
        <v>1</v>
      </c>
      <c r="E44" s="61">
        <f t="shared" si="10"/>
        <v>2.3255813953488372E-2</v>
      </c>
      <c r="F44" s="16"/>
      <c r="H44" s="60" t="s">
        <v>64</v>
      </c>
      <c r="I44" s="5" t="s">
        <v>101</v>
      </c>
      <c r="J44" s="6" t="s">
        <v>102</v>
      </c>
      <c r="K44" s="60"/>
      <c r="L44" s="61" t="str">
        <f t="shared" si="15"/>
        <v/>
      </c>
      <c r="M44" s="61"/>
      <c r="N44" s="60" t="s">
        <v>64</v>
      </c>
      <c r="O44" s="5" t="s">
        <v>101</v>
      </c>
      <c r="P44" s="6" t="s">
        <v>102</v>
      </c>
      <c r="Q44" s="60"/>
      <c r="R44" s="61" t="str">
        <f t="shared" si="16"/>
        <v/>
      </c>
      <c r="S44" s="61"/>
      <c r="T44" s="60" t="s">
        <v>64</v>
      </c>
      <c r="U44" s="5" t="s">
        <v>101</v>
      </c>
      <c r="V44" s="6" t="s">
        <v>102</v>
      </c>
      <c r="W44" s="60"/>
      <c r="X44" s="61" t="str">
        <f t="shared" si="12"/>
        <v/>
      </c>
      <c r="Z44" s="155" t="s">
        <v>64</v>
      </c>
      <c r="AA44" s="148" t="s">
        <v>101</v>
      </c>
      <c r="AB44" s="149" t="s">
        <v>102</v>
      </c>
      <c r="AC44" s="155"/>
      <c r="AD44" s="156" t="str">
        <f t="shared" si="13"/>
        <v/>
      </c>
      <c r="AF44" s="155" t="s">
        <v>64</v>
      </c>
      <c r="AG44" s="148" t="s">
        <v>101</v>
      </c>
      <c r="AH44" s="149" t="s">
        <v>60</v>
      </c>
      <c r="AI44" s="155">
        <v>1</v>
      </c>
      <c r="AJ44" s="156">
        <f t="shared" si="14"/>
        <v>5.2631578947368418E-2</v>
      </c>
      <c r="AL44" s="155" t="s">
        <v>64</v>
      </c>
      <c r="AM44" s="148" t="s">
        <v>101</v>
      </c>
      <c r="AN44" s="149" t="s">
        <v>60</v>
      </c>
      <c r="AO44" s="155"/>
      <c r="AP44" s="156" t="str">
        <f>IF(AO44="","",AO44/AO60)</f>
        <v/>
      </c>
      <c r="AR44" s="155" t="s">
        <v>64</v>
      </c>
      <c r="AS44" s="148" t="s">
        <v>101</v>
      </c>
      <c r="AT44" s="149" t="s">
        <v>60</v>
      </c>
      <c r="AU44" s="155">
        <v>7</v>
      </c>
      <c r="AV44" s="156">
        <f>IF(AU44="","",AU44/AU61)</f>
        <v>3.8043478260869568E-2</v>
      </c>
    </row>
    <row r="45" spans="1:60" s="2" customFormat="1" ht="15" customHeight="1" x14ac:dyDescent="0.2">
      <c r="A45" s="60" t="s">
        <v>119</v>
      </c>
      <c r="B45" s="5" t="s">
        <v>109</v>
      </c>
      <c r="C45" s="6" t="s">
        <v>110</v>
      </c>
      <c r="D45" s="60">
        <v>2</v>
      </c>
      <c r="E45" s="61">
        <f t="shared" si="10"/>
        <v>4.6511627906976744E-2</v>
      </c>
      <c r="F45" s="16"/>
      <c r="H45" s="60" t="s">
        <v>64</v>
      </c>
      <c r="I45" s="5" t="s">
        <v>75</v>
      </c>
      <c r="J45" s="6" t="s">
        <v>78</v>
      </c>
      <c r="K45" s="60"/>
      <c r="L45" s="61" t="str">
        <f t="shared" si="15"/>
        <v/>
      </c>
      <c r="M45" s="61"/>
      <c r="N45" s="60" t="s">
        <v>64</v>
      </c>
      <c r="O45" s="5" t="s">
        <v>75</v>
      </c>
      <c r="P45" s="6" t="s">
        <v>78</v>
      </c>
      <c r="Q45" s="60"/>
      <c r="R45" s="61" t="str">
        <f t="shared" si="16"/>
        <v/>
      </c>
      <c r="S45" s="61"/>
      <c r="T45" s="60" t="s">
        <v>64</v>
      </c>
      <c r="U45" s="5" t="s">
        <v>75</v>
      </c>
      <c r="V45" s="6" t="s">
        <v>78</v>
      </c>
      <c r="W45" s="60">
        <v>1</v>
      </c>
      <c r="X45" s="61">
        <f t="shared" si="12"/>
        <v>1.2195121951219513E-2</v>
      </c>
      <c r="Z45" s="155" t="s">
        <v>64</v>
      </c>
      <c r="AA45" s="148" t="s">
        <v>75</v>
      </c>
      <c r="AB45" s="149" t="s">
        <v>78</v>
      </c>
      <c r="AC45" s="155"/>
      <c r="AD45" s="156" t="str">
        <f t="shared" si="13"/>
        <v/>
      </c>
      <c r="AF45" s="155" t="s">
        <v>64</v>
      </c>
      <c r="AG45" s="148" t="s">
        <v>75</v>
      </c>
      <c r="AH45" s="149" t="s">
        <v>78</v>
      </c>
      <c r="AI45" s="155"/>
      <c r="AJ45" s="156" t="str">
        <f t="shared" si="14"/>
        <v/>
      </c>
      <c r="AL45" s="155" t="s">
        <v>64</v>
      </c>
      <c r="AM45" s="148" t="s">
        <v>75</v>
      </c>
      <c r="AN45" s="149" t="s">
        <v>78</v>
      </c>
      <c r="AO45" s="155"/>
      <c r="AP45" s="156" t="str">
        <f>IF(AO45="","",AO45/AO60)</f>
        <v/>
      </c>
      <c r="AR45" s="155" t="s">
        <v>64</v>
      </c>
      <c r="AS45" s="148" t="s">
        <v>75</v>
      </c>
      <c r="AT45" s="149" t="s">
        <v>78</v>
      </c>
      <c r="AU45" s="155"/>
      <c r="AV45" s="156" t="str">
        <f>IF(AU45="","",AU45/AU61)</f>
        <v/>
      </c>
    </row>
    <row r="46" spans="1:60" s="2" customFormat="1" ht="15" customHeight="1" thickBot="1" x14ac:dyDescent="0.25">
      <c r="A46" s="28" t="s">
        <v>119</v>
      </c>
      <c r="B46" s="10" t="s">
        <v>51</v>
      </c>
      <c r="C46" s="11" t="s">
        <v>52</v>
      </c>
      <c r="D46" s="28"/>
      <c r="E46" s="62" t="str">
        <f t="shared" ref="E46" si="17">IF(D46="","",D46/D$47)</f>
        <v/>
      </c>
      <c r="F46" s="16"/>
      <c r="H46" s="60" t="s">
        <v>64</v>
      </c>
      <c r="I46" s="5" t="s">
        <v>77</v>
      </c>
      <c r="J46" s="6" t="s">
        <v>82</v>
      </c>
      <c r="K46" s="60">
        <v>2</v>
      </c>
      <c r="L46" s="61">
        <f t="shared" si="15"/>
        <v>1.6666666666666666E-2</v>
      </c>
      <c r="M46" s="61"/>
      <c r="N46" s="60" t="s">
        <v>64</v>
      </c>
      <c r="O46" s="5" t="s">
        <v>77</v>
      </c>
      <c r="P46" s="6" t="s">
        <v>82</v>
      </c>
      <c r="Q46" s="60"/>
      <c r="R46" s="61" t="str">
        <f t="shared" si="16"/>
        <v/>
      </c>
      <c r="S46" s="61"/>
      <c r="T46" s="60" t="s">
        <v>64</v>
      </c>
      <c r="U46" s="5" t="s">
        <v>77</v>
      </c>
      <c r="V46" s="6" t="s">
        <v>82</v>
      </c>
      <c r="W46" s="60"/>
      <c r="X46" s="61" t="str">
        <f t="shared" si="12"/>
        <v/>
      </c>
      <c r="Z46" s="155" t="s">
        <v>64</v>
      </c>
      <c r="AA46" s="148" t="s">
        <v>77</v>
      </c>
      <c r="AB46" s="149" t="s">
        <v>82</v>
      </c>
      <c r="AC46" s="155">
        <v>7</v>
      </c>
      <c r="AD46" s="156">
        <f t="shared" si="13"/>
        <v>4.9751243781094526E-3</v>
      </c>
      <c r="AF46" s="155" t="s">
        <v>64</v>
      </c>
      <c r="AG46" s="148" t="s">
        <v>77</v>
      </c>
      <c r="AH46" s="149" t="s">
        <v>82</v>
      </c>
      <c r="AI46" s="155"/>
      <c r="AJ46" s="156" t="str">
        <f t="shared" si="14"/>
        <v/>
      </c>
      <c r="AL46" s="155" t="s">
        <v>64</v>
      </c>
      <c r="AM46" s="148" t="s">
        <v>77</v>
      </c>
      <c r="AN46" s="149" t="s">
        <v>82</v>
      </c>
      <c r="AO46" s="155">
        <v>34</v>
      </c>
      <c r="AP46" s="156">
        <f>IF(AO46="","",AO46/AO60)</f>
        <v>0.3300970873786408</v>
      </c>
      <c r="AR46" s="155" t="s">
        <v>64</v>
      </c>
      <c r="AS46" s="148" t="s">
        <v>77</v>
      </c>
      <c r="AT46" s="149" t="s">
        <v>82</v>
      </c>
      <c r="AU46" s="155">
        <v>6</v>
      </c>
      <c r="AV46" s="156">
        <f>IF(AU46="","",AU46/AU61)</f>
        <v>3.2608695652173912E-2</v>
      </c>
    </row>
    <row r="47" spans="1:60" s="2" customFormat="1" ht="15" customHeight="1" x14ac:dyDescent="0.2">
      <c r="A47" s="51" t="s">
        <v>122</v>
      </c>
      <c r="B47" s="67">
        <v>2.88</v>
      </c>
      <c r="C47" s="37" t="s">
        <v>83</v>
      </c>
      <c r="D47" s="51">
        <f>SUM(D35:D46)</f>
        <v>43</v>
      </c>
      <c r="E47" s="61">
        <f>IF(D47="","",D47/D$47)</f>
        <v>1</v>
      </c>
      <c r="F47" s="16"/>
      <c r="H47" s="60" t="s">
        <v>64</v>
      </c>
      <c r="I47" s="5" t="s">
        <v>107</v>
      </c>
      <c r="J47" s="6" t="s">
        <v>108</v>
      </c>
      <c r="K47" s="60">
        <v>1</v>
      </c>
      <c r="L47" s="61">
        <f t="shared" si="15"/>
        <v>8.3333333333333332E-3</v>
      </c>
      <c r="M47" s="61"/>
      <c r="N47" s="60" t="s">
        <v>64</v>
      </c>
      <c r="O47" s="5" t="s">
        <v>107</v>
      </c>
      <c r="P47" s="6" t="s">
        <v>108</v>
      </c>
      <c r="Q47" s="60">
        <v>1</v>
      </c>
      <c r="R47" s="61">
        <f t="shared" si="16"/>
        <v>1.9607843137254902E-2</v>
      </c>
      <c r="S47" s="61"/>
      <c r="T47" s="60" t="s">
        <v>64</v>
      </c>
      <c r="U47" s="5" t="s">
        <v>107</v>
      </c>
      <c r="V47" s="6" t="s">
        <v>108</v>
      </c>
      <c r="W47" s="60"/>
      <c r="X47" s="61" t="str">
        <f t="shared" si="12"/>
        <v/>
      </c>
      <c r="Z47" s="155" t="s">
        <v>64</v>
      </c>
      <c r="AA47" s="148" t="s">
        <v>107</v>
      </c>
      <c r="AB47" s="149" t="s">
        <v>108</v>
      </c>
      <c r="AC47" s="155">
        <v>6</v>
      </c>
      <c r="AD47" s="156">
        <f t="shared" si="13"/>
        <v>4.2643923240938165E-3</v>
      </c>
      <c r="AF47" s="155" t="s">
        <v>64</v>
      </c>
      <c r="AG47" s="148" t="s">
        <v>107</v>
      </c>
      <c r="AH47" s="149" t="s">
        <v>108</v>
      </c>
      <c r="AI47" s="155"/>
      <c r="AJ47" s="156" t="str">
        <f t="shared" si="14"/>
        <v/>
      </c>
      <c r="AL47" s="155" t="s">
        <v>64</v>
      </c>
      <c r="AM47" s="148" t="s">
        <v>107</v>
      </c>
      <c r="AN47" s="149" t="s">
        <v>108</v>
      </c>
      <c r="AO47" s="155">
        <v>1</v>
      </c>
      <c r="AP47" s="156">
        <f>IF(AO47="","",AO47/AO60)</f>
        <v>9.7087378640776691E-3</v>
      </c>
      <c r="AR47" s="155" t="s">
        <v>64</v>
      </c>
      <c r="AS47" s="148" t="s">
        <v>107</v>
      </c>
      <c r="AT47" s="149" t="s">
        <v>108</v>
      </c>
      <c r="AU47" s="155"/>
      <c r="AV47" s="156" t="str">
        <f>IF(AU47="","",AU47/AU61)</f>
        <v/>
      </c>
    </row>
    <row r="48" spans="1:60" s="2" customFormat="1" ht="15" customHeight="1" x14ac:dyDescent="0.2">
      <c r="F48" s="16"/>
      <c r="H48" s="60" t="s">
        <v>64</v>
      </c>
      <c r="I48" s="5" t="s">
        <v>109</v>
      </c>
      <c r="J48" s="6" t="s">
        <v>110</v>
      </c>
      <c r="K48" s="60"/>
      <c r="L48" s="61" t="str">
        <f t="shared" si="15"/>
        <v/>
      </c>
      <c r="M48" s="61"/>
      <c r="N48" s="60" t="s">
        <v>64</v>
      </c>
      <c r="O48" s="5" t="s">
        <v>109</v>
      </c>
      <c r="P48" s="6" t="s">
        <v>110</v>
      </c>
      <c r="Q48" s="60"/>
      <c r="R48" s="61" t="str">
        <f t="shared" si="16"/>
        <v/>
      </c>
      <c r="S48" s="61"/>
      <c r="T48" s="60" t="s">
        <v>64</v>
      </c>
      <c r="U48" s="5" t="s">
        <v>109</v>
      </c>
      <c r="V48" s="6" t="s">
        <v>110</v>
      </c>
      <c r="W48" s="60"/>
      <c r="X48" s="61" t="str">
        <f t="shared" si="12"/>
        <v/>
      </c>
      <c r="Z48" s="155" t="s">
        <v>64</v>
      </c>
      <c r="AA48" s="148" t="s">
        <v>109</v>
      </c>
      <c r="AB48" s="149" t="s">
        <v>110</v>
      </c>
      <c r="AC48" s="155"/>
      <c r="AD48" s="156" t="str">
        <f t="shared" si="13"/>
        <v/>
      </c>
      <c r="AF48" s="155" t="s">
        <v>64</v>
      </c>
      <c r="AG48" s="148" t="s">
        <v>109</v>
      </c>
      <c r="AH48" s="149" t="s">
        <v>110</v>
      </c>
      <c r="AI48" s="155">
        <v>1</v>
      </c>
      <c r="AJ48" s="156">
        <f t="shared" si="14"/>
        <v>5.2631578947368418E-2</v>
      </c>
      <c r="AL48" s="155" t="s">
        <v>64</v>
      </c>
      <c r="AM48" s="148" t="s">
        <v>109</v>
      </c>
      <c r="AN48" s="149" t="s">
        <v>110</v>
      </c>
      <c r="AO48" s="155"/>
      <c r="AP48" s="156" t="str">
        <f>IF(AO48="","",AO48/AO60)</f>
        <v/>
      </c>
      <c r="AR48" s="155" t="s">
        <v>64</v>
      </c>
      <c r="AS48" s="148" t="s">
        <v>109</v>
      </c>
      <c r="AT48" s="149" t="s">
        <v>110</v>
      </c>
      <c r="AU48" s="155"/>
      <c r="AV48" s="156" t="str">
        <f>IF(AU48="","",AU48/AU61)</f>
        <v/>
      </c>
    </row>
    <row r="49" spans="6:48" s="2" customFormat="1" ht="15" customHeight="1" x14ac:dyDescent="0.2">
      <c r="F49" s="16"/>
      <c r="H49" s="60" t="s">
        <v>64</v>
      </c>
      <c r="I49" s="5" t="s">
        <v>74</v>
      </c>
      <c r="J49" s="6" t="s">
        <v>111</v>
      </c>
      <c r="K49" s="60"/>
      <c r="L49" s="61" t="str">
        <f t="shared" si="15"/>
        <v/>
      </c>
      <c r="M49" s="61"/>
      <c r="N49" s="60" t="s">
        <v>64</v>
      </c>
      <c r="O49" s="5" t="s">
        <v>74</v>
      </c>
      <c r="P49" s="6" t="s">
        <v>111</v>
      </c>
      <c r="Q49" s="60"/>
      <c r="R49" s="61" t="str">
        <f t="shared" si="16"/>
        <v/>
      </c>
      <c r="S49" s="61"/>
      <c r="T49" s="60" t="s">
        <v>64</v>
      </c>
      <c r="U49" s="5" t="s">
        <v>74</v>
      </c>
      <c r="V49" s="6" t="s">
        <v>111</v>
      </c>
      <c r="W49" s="60"/>
      <c r="X49" s="61" t="str">
        <f t="shared" si="12"/>
        <v/>
      </c>
      <c r="Z49" s="155" t="s">
        <v>64</v>
      </c>
      <c r="AA49" s="148" t="s">
        <v>74</v>
      </c>
      <c r="AB49" s="149" t="s">
        <v>111</v>
      </c>
      <c r="AC49" s="155"/>
      <c r="AD49" s="156" t="str">
        <f t="shared" si="13"/>
        <v/>
      </c>
      <c r="AF49" s="155" t="s">
        <v>64</v>
      </c>
      <c r="AG49" s="148" t="s">
        <v>181</v>
      </c>
      <c r="AH49" s="149" t="s">
        <v>162</v>
      </c>
      <c r="AI49" s="155">
        <v>1</v>
      </c>
      <c r="AJ49" s="156">
        <f t="shared" si="14"/>
        <v>5.2631578947368418E-2</v>
      </c>
      <c r="AL49" s="155" t="s">
        <v>64</v>
      </c>
      <c r="AM49" s="148" t="s">
        <v>74</v>
      </c>
      <c r="AN49" s="149" t="s">
        <v>111</v>
      </c>
      <c r="AO49" s="155"/>
      <c r="AP49" s="156" t="str">
        <f>IF(AO49="","",AO49/AO60)</f>
        <v/>
      </c>
      <c r="AR49" s="155" t="s">
        <v>64</v>
      </c>
      <c r="AS49" s="148" t="s">
        <v>74</v>
      </c>
      <c r="AT49" s="149" t="s">
        <v>111</v>
      </c>
      <c r="AU49" s="155"/>
      <c r="AV49" s="156" t="str">
        <f>IF(AU49="","",AU49/AU61)</f>
        <v/>
      </c>
    </row>
    <row r="50" spans="6:48" s="2" customFormat="1" ht="15" customHeight="1" x14ac:dyDescent="0.2">
      <c r="F50" s="16"/>
      <c r="H50" s="60" t="s">
        <v>64</v>
      </c>
      <c r="I50" s="5" t="s">
        <v>74</v>
      </c>
      <c r="J50" s="6" t="s">
        <v>118</v>
      </c>
      <c r="K50" s="60"/>
      <c r="L50" s="61" t="str">
        <f t="shared" si="15"/>
        <v/>
      </c>
      <c r="M50" s="61"/>
      <c r="N50" s="60" t="s">
        <v>64</v>
      </c>
      <c r="O50" s="5" t="s">
        <v>74</v>
      </c>
      <c r="P50" s="6" t="s">
        <v>118</v>
      </c>
      <c r="Q50" s="60"/>
      <c r="R50" s="61" t="str">
        <f t="shared" si="16"/>
        <v/>
      </c>
      <c r="S50" s="61"/>
      <c r="T50" s="60" t="s">
        <v>64</v>
      </c>
      <c r="U50" s="5" t="s">
        <v>74</v>
      </c>
      <c r="V50" s="6" t="s">
        <v>118</v>
      </c>
      <c r="W50" s="60"/>
      <c r="X50" s="61" t="str">
        <f t="shared" si="12"/>
        <v/>
      </c>
      <c r="Z50" s="155" t="s">
        <v>64</v>
      </c>
      <c r="AA50" s="148" t="s">
        <v>74</v>
      </c>
      <c r="AB50" s="149" t="s">
        <v>118</v>
      </c>
      <c r="AC50" s="155"/>
      <c r="AD50" s="156" t="str">
        <f t="shared" si="13"/>
        <v/>
      </c>
      <c r="AF50" s="155" t="s">
        <v>64</v>
      </c>
      <c r="AG50" s="148" t="s">
        <v>74</v>
      </c>
      <c r="AH50" s="149" t="s">
        <v>118</v>
      </c>
      <c r="AI50" s="155"/>
      <c r="AJ50" s="156" t="str">
        <f t="shared" si="14"/>
        <v/>
      </c>
      <c r="AL50" s="155" t="s">
        <v>64</v>
      </c>
      <c r="AM50" s="148" t="s">
        <v>74</v>
      </c>
      <c r="AN50" s="149" t="s">
        <v>118</v>
      </c>
      <c r="AO50" s="155">
        <v>2</v>
      </c>
      <c r="AP50" s="156">
        <f>IF(AO50="","",AO50/AO60)</f>
        <v>1.9417475728155338E-2</v>
      </c>
      <c r="AR50" s="155" t="s">
        <v>64</v>
      </c>
      <c r="AS50" s="148" t="s">
        <v>74</v>
      </c>
      <c r="AT50" s="149" t="s">
        <v>118</v>
      </c>
      <c r="AU50" s="157"/>
      <c r="AV50" s="156" t="str">
        <f>IF(AU50="","",AU50/AU61)</f>
        <v/>
      </c>
    </row>
    <row r="51" spans="6:48" s="2" customFormat="1" ht="15" customHeight="1" x14ac:dyDescent="0.2">
      <c r="F51" s="13"/>
      <c r="H51" s="60" t="s">
        <v>64</v>
      </c>
      <c r="I51" s="5" t="s">
        <v>77</v>
      </c>
      <c r="J51" s="6" t="s">
        <v>112</v>
      </c>
      <c r="K51" s="63"/>
      <c r="L51" s="61" t="str">
        <f t="shared" si="15"/>
        <v/>
      </c>
      <c r="M51" s="61"/>
      <c r="N51" s="60" t="s">
        <v>64</v>
      </c>
      <c r="O51" s="5" t="s">
        <v>77</v>
      </c>
      <c r="P51" s="6" t="s">
        <v>112</v>
      </c>
      <c r="Q51" s="63"/>
      <c r="R51" s="61" t="str">
        <f t="shared" si="16"/>
        <v/>
      </c>
      <c r="S51" s="61"/>
      <c r="T51" s="60" t="s">
        <v>64</v>
      </c>
      <c r="U51" s="5" t="s">
        <v>77</v>
      </c>
      <c r="V51" s="6" t="s">
        <v>112</v>
      </c>
      <c r="W51" s="63"/>
      <c r="X51" s="61" t="str">
        <f t="shared" si="12"/>
        <v/>
      </c>
      <c r="Z51" s="155" t="s">
        <v>64</v>
      </c>
      <c r="AA51" s="148" t="s">
        <v>77</v>
      </c>
      <c r="AB51" s="149" t="s">
        <v>112</v>
      </c>
      <c r="AC51" s="157"/>
      <c r="AD51" s="156" t="str">
        <f t="shared" si="13"/>
        <v/>
      </c>
      <c r="AF51" s="155" t="s">
        <v>64</v>
      </c>
      <c r="AG51" s="148" t="s">
        <v>77</v>
      </c>
      <c r="AH51" s="149" t="s">
        <v>112</v>
      </c>
      <c r="AI51" s="157"/>
      <c r="AJ51" s="156" t="str">
        <f t="shared" si="14"/>
        <v/>
      </c>
      <c r="AL51" s="155" t="s">
        <v>64</v>
      </c>
      <c r="AM51" s="148" t="s">
        <v>77</v>
      </c>
      <c r="AN51" s="149" t="s">
        <v>112</v>
      </c>
      <c r="AO51" s="157"/>
      <c r="AP51" s="156" t="str">
        <f>IF(AO51="","",AO51/AO60)</f>
        <v/>
      </c>
      <c r="AR51" s="155" t="s">
        <v>64</v>
      </c>
      <c r="AS51" s="148" t="s">
        <v>77</v>
      </c>
      <c r="AT51" s="149" t="s">
        <v>112</v>
      </c>
      <c r="AU51" s="157"/>
      <c r="AV51" s="156" t="str">
        <f>IF(AU51="","",AU51/AU61)</f>
        <v/>
      </c>
    </row>
    <row r="52" spans="6:48" s="2" customFormat="1" ht="15" customHeight="1" x14ac:dyDescent="0.2">
      <c r="F52" s="3"/>
      <c r="H52" s="60" t="s">
        <v>64</v>
      </c>
      <c r="I52" s="5" t="s">
        <v>55</v>
      </c>
      <c r="J52" s="6" t="s">
        <v>56</v>
      </c>
      <c r="K52" s="63"/>
      <c r="L52" s="61" t="str">
        <f t="shared" si="15"/>
        <v/>
      </c>
      <c r="M52" s="61"/>
      <c r="N52" s="60" t="s">
        <v>64</v>
      </c>
      <c r="O52" s="5" t="s">
        <v>55</v>
      </c>
      <c r="P52" s="6" t="s">
        <v>56</v>
      </c>
      <c r="Q52" s="63"/>
      <c r="R52" s="61" t="str">
        <f t="shared" si="16"/>
        <v/>
      </c>
      <c r="S52" s="61"/>
      <c r="T52" s="60" t="s">
        <v>64</v>
      </c>
      <c r="U52" s="5" t="s">
        <v>101</v>
      </c>
      <c r="V52" s="6" t="s">
        <v>60</v>
      </c>
      <c r="W52" s="63">
        <v>2</v>
      </c>
      <c r="X52" s="61">
        <f t="shared" si="12"/>
        <v>2.4390243902439025E-2</v>
      </c>
      <c r="Z52" s="155" t="s">
        <v>64</v>
      </c>
      <c r="AA52" s="148" t="s">
        <v>101</v>
      </c>
      <c r="AB52" s="149" t="s">
        <v>60</v>
      </c>
      <c r="AC52" s="157"/>
      <c r="AD52" s="156" t="str">
        <f t="shared" si="13"/>
        <v/>
      </c>
      <c r="AF52" s="155" t="s">
        <v>64</v>
      </c>
      <c r="AG52" s="148" t="s">
        <v>101</v>
      </c>
      <c r="AH52" s="149" t="s">
        <v>60</v>
      </c>
      <c r="AI52" s="157"/>
      <c r="AJ52" s="156" t="str">
        <f t="shared" si="14"/>
        <v/>
      </c>
      <c r="AL52" s="155" t="s">
        <v>64</v>
      </c>
      <c r="AM52" s="148" t="s">
        <v>89</v>
      </c>
      <c r="AN52" s="149" t="s">
        <v>235</v>
      </c>
      <c r="AO52" s="157">
        <v>10</v>
      </c>
      <c r="AP52" s="156">
        <f>IF(AO52="","",AO52/AO60)</f>
        <v>9.7087378640776698E-2</v>
      </c>
      <c r="AR52" s="155" t="s">
        <v>64</v>
      </c>
      <c r="AS52" s="148" t="s">
        <v>89</v>
      </c>
      <c r="AT52" s="149" t="s">
        <v>235</v>
      </c>
      <c r="AU52" s="157">
        <v>1</v>
      </c>
      <c r="AV52" s="156">
        <f>IF(AU52="","",AU52/AU61)</f>
        <v>5.434782608695652E-3</v>
      </c>
    </row>
    <row r="53" spans="6:48" s="2" customFormat="1" ht="15" customHeight="1" x14ac:dyDescent="0.2">
      <c r="F53" s="3"/>
      <c r="H53" s="60" t="s">
        <v>64</v>
      </c>
      <c r="I53" s="5" t="s">
        <v>53</v>
      </c>
      <c r="J53" s="6" t="s">
        <v>54</v>
      </c>
      <c r="K53" s="63"/>
      <c r="L53" s="61" t="str">
        <f t="shared" si="15"/>
        <v/>
      </c>
      <c r="M53" s="61"/>
      <c r="N53" s="60" t="s">
        <v>64</v>
      </c>
      <c r="O53" s="5" t="s">
        <v>53</v>
      </c>
      <c r="P53" s="6" t="s">
        <v>54</v>
      </c>
      <c r="Q53" s="63"/>
      <c r="R53" s="61" t="str">
        <f t="shared" si="16"/>
        <v/>
      </c>
      <c r="S53" s="61"/>
      <c r="T53" s="60" t="s">
        <v>64</v>
      </c>
      <c r="U53" s="5" t="s">
        <v>53</v>
      </c>
      <c r="V53" s="6" t="s">
        <v>163</v>
      </c>
      <c r="W53" s="63">
        <v>1</v>
      </c>
      <c r="X53" s="61">
        <f t="shared" si="12"/>
        <v>1.2195121951219513E-2</v>
      </c>
      <c r="Z53" s="155" t="s">
        <v>64</v>
      </c>
      <c r="AA53" s="148" t="s">
        <v>53</v>
      </c>
      <c r="AB53" s="149" t="s">
        <v>54</v>
      </c>
      <c r="AC53" s="157"/>
      <c r="AD53" s="156" t="str">
        <f t="shared" si="13"/>
        <v/>
      </c>
      <c r="AF53" s="155" t="s">
        <v>64</v>
      </c>
      <c r="AG53" s="148" t="s">
        <v>53</v>
      </c>
      <c r="AH53" s="149" t="s">
        <v>54</v>
      </c>
      <c r="AI53" s="157"/>
      <c r="AJ53" s="156" t="str">
        <f t="shared" si="14"/>
        <v/>
      </c>
      <c r="AL53" s="155" t="s">
        <v>64</v>
      </c>
      <c r="AM53" s="148" t="s">
        <v>53</v>
      </c>
      <c r="AN53" s="149" t="s">
        <v>163</v>
      </c>
      <c r="AO53" s="157"/>
      <c r="AP53" s="156" t="str">
        <f>IF(AO53="","",AO53/AO60)</f>
        <v/>
      </c>
      <c r="AR53" s="155" t="s">
        <v>64</v>
      </c>
      <c r="AS53" s="148" t="s">
        <v>53</v>
      </c>
      <c r="AT53" s="149" t="s">
        <v>163</v>
      </c>
      <c r="AU53" s="155"/>
      <c r="AV53" s="156" t="str">
        <f>IF(AU53="","",AU53/AU61)</f>
        <v/>
      </c>
    </row>
    <row r="54" spans="6:48" s="2" customFormat="1" ht="15" customHeight="1" x14ac:dyDescent="0.2">
      <c r="F54" s="3"/>
      <c r="H54" s="60" t="s">
        <v>64</v>
      </c>
      <c r="I54" s="5" t="s">
        <v>74</v>
      </c>
      <c r="J54" s="6" t="s">
        <v>66</v>
      </c>
      <c r="K54" s="60">
        <v>44</v>
      </c>
      <c r="L54" s="61">
        <f t="shared" si="15"/>
        <v>0.36666666666666664</v>
      </c>
      <c r="M54" s="61"/>
      <c r="N54" s="60" t="s">
        <v>64</v>
      </c>
      <c r="O54" s="5" t="s">
        <v>74</v>
      </c>
      <c r="P54" s="6" t="s">
        <v>66</v>
      </c>
      <c r="Q54" s="60">
        <v>7</v>
      </c>
      <c r="R54" s="61">
        <f t="shared" si="16"/>
        <v>0.13725490196078433</v>
      </c>
      <c r="S54" s="61"/>
      <c r="T54" s="60" t="s">
        <v>64</v>
      </c>
      <c r="U54" s="5" t="s">
        <v>74</v>
      </c>
      <c r="V54" s="6" t="s">
        <v>66</v>
      </c>
      <c r="W54" s="60">
        <v>30</v>
      </c>
      <c r="X54" s="61">
        <f t="shared" si="12"/>
        <v>0.36585365853658536</v>
      </c>
      <c r="Z54" s="155" t="s">
        <v>64</v>
      </c>
      <c r="AA54" s="148" t="s">
        <v>74</v>
      </c>
      <c r="AB54" s="149" t="s">
        <v>66</v>
      </c>
      <c r="AC54" s="155">
        <v>49</v>
      </c>
      <c r="AD54" s="156">
        <f t="shared" si="13"/>
        <v>3.482587064676617E-2</v>
      </c>
      <c r="AF54" s="155" t="s">
        <v>64</v>
      </c>
      <c r="AG54" s="148" t="s">
        <v>74</v>
      </c>
      <c r="AH54" s="149" t="s">
        <v>66</v>
      </c>
      <c r="AI54" s="155">
        <v>7</v>
      </c>
      <c r="AJ54" s="156">
        <f t="shared" si="14"/>
        <v>0.36842105263157893</v>
      </c>
      <c r="AL54" s="155" t="s">
        <v>64</v>
      </c>
      <c r="AM54" s="148" t="s">
        <v>74</v>
      </c>
      <c r="AN54" s="149" t="s">
        <v>66</v>
      </c>
      <c r="AO54" s="155">
        <v>5</v>
      </c>
      <c r="AP54" s="156">
        <f>IF(AO54="","",AO54/AO60)</f>
        <v>4.8543689320388349E-2</v>
      </c>
      <c r="AR54" s="155" t="s">
        <v>64</v>
      </c>
      <c r="AS54" s="148" t="s">
        <v>74</v>
      </c>
      <c r="AT54" s="149" t="s">
        <v>66</v>
      </c>
      <c r="AU54" s="157">
        <v>84</v>
      </c>
      <c r="AV54" s="76">
        <f>IF(AU54="","",AU54/AU61)</f>
        <v>0.45652173913043476</v>
      </c>
    </row>
    <row r="55" spans="6:48" s="2" customFormat="1" ht="15" customHeight="1" x14ac:dyDescent="0.2">
      <c r="F55" s="3"/>
      <c r="H55" s="60" t="s">
        <v>64</v>
      </c>
      <c r="I55" s="5" t="s">
        <v>89</v>
      </c>
      <c r="J55" s="6" t="s">
        <v>67</v>
      </c>
      <c r="K55" s="60">
        <v>2</v>
      </c>
      <c r="L55" s="61">
        <f t="shared" si="15"/>
        <v>1.6666666666666666E-2</v>
      </c>
      <c r="M55" s="61"/>
      <c r="N55" s="60" t="s">
        <v>64</v>
      </c>
      <c r="O55" s="5" t="s">
        <v>89</v>
      </c>
      <c r="P55" s="6" t="s">
        <v>67</v>
      </c>
      <c r="Q55" s="60"/>
      <c r="R55" s="61" t="str">
        <f t="shared" si="16"/>
        <v/>
      </c>
      <c r="S55" s="61"/>
      <c r="T55" s="60" t="s">
        <v>64</v>
      </c>
      <c r="U55" s="5" t="s">
        <v>89</v>
      </c>
      <c r="V55" s="6" t="s">
        <v>67</v>
      </c>
      <c r="W55" s="60"/>
      <c r="X55" s="61" t="str">
        <f t="shared" si="12"/>
        <v/>
      </c>
      <c r="Z55" s="155" t="s">
        <v>64</v>
      </c>
      <c r="AA55" s="148" t="s">
        <v>89</v>
      </c>
      <c r="AB55" s="149" t="s">
        <v>67</v>
      </c>
      <c r="AC55" s="155"/>
      <c r="AD55" s="156" t="str">
        <f t="shared" si="13"/>
        <v/>
      </c>
      <c r="AF55" s="155" t="s">
        <v>64</v>
      </c>
      <c r="AG55" s="148" t="s">
        <v>89</v>
      </c>
      <c r="AH55" s="149" t="s">
        <v>67</v>
      </c>
      <c r="AI55" s="155"/>
      <c r="AJ55" s="156" t="str">
        <f t="shared" si="14"/>
        <v/>
      </c>
      <c r="AL55" s="157" t="s">
        <v>64</v>
      </c>
      <c r="AM55" s="148" t="s">
        <v>89</v>
      </c>
      <c r="AN55" s="149" t="s">
        <v>67</v>
      </c>
      <c r="AO55" s="157"/>
      <c r="AP55" s="76" t="str">
        <f>IF(AO55="","",AO55/AO60)</f>
        <v/>
      </c>
      <c r="AR55" s="157" t="s">
        <v>64</v>
      </c>
      <c r="AS55" s="148" t="s">
        <v>89</v>
      </c>
      <c r="AT55" s="149" t="s">
        <v>67</v>
      </c>
      <c r="AU55" s="157"/>
      <c r="AV55" s="76" t="str">
        <f>IF(AU55="","",AU55/AU61)</f>
        <v/>
      </c>
    </row>
    <row r="56" spans="6:48" s="2" customFormat="1" ht="15" customHeight="1" x14ac:dyDescent="0.2">
      <c r="F56" s="3"/>
      <c r="H56" s="63" t="s">
        <v>64</v>
      </c>
      <c r="I56" s="5" t="s">
        <v>55</v>
      </c>
      <c r="J56" s="6" t="s">
        <v>180</v>
      </c>
      <c r="K56" s="60">
        <v>3</v>
      </c>
      <c r="L56" s="76">
        <f t="shared" si="15"/>
        <v>2.5000000000000001E-2</v>
      </c>
      <c r="M56" s="76"/>
      <c r="N56" s="63" t="s">
        <v>64</v>
      </c>
      <c r="O56" s="5" t="s">
        <v>55</v>
      </c>
      <c r="P56" s="6" t="s">
        <v>180</v>
      </c>
      <c r="Q56" s="60"/>
      <c r="R56" s="76" t="str">
        <f t="shared" si="16"/>
        <v/>
      </c>
      <c r="S56" s="76"/>
      <c r="T56" s="63" t="s">
        <v>64</v>
      </c>
      <c r="U56" s="5" t="s">
        <v>55</v>
      </c>
      <c r="V56" s="6" t="s">
        <v>180</v>
      </c>
      <c r="W56" s="60">
        <v>8</v>
      </c>
      <c r="X56" s="76">
        <f t="shared" si="12"/>
        <v>9.7560975609756101E-2</v>
      </c>
      <c r="Z56" s="157" t="s">
        <v>64</v>
      </c>
      <c r="AA56" s="148" t="s">
        <v>187</v>
      </c>
      <c r="AB56" s="149" t="s">
        <v>186</v>
      </c>
      <c r="AC56" s="155">
        <v>22</v>
      </c>
      <c r="AD56" s="76">
        <f t="shared" si="13"/>
        <v>1.5636105188343994E-2</v>
      </c>
      <c r="AF56" s="157" t="s">
        <v>64</v>
      </c>
      <c r="AG56" s="148" t="s">
        <v>187</v>
      </c>
      <c r="AH56" s="149" t="s">
        <v>186</v>
      </c>
      <c r="AI56" s="155"/>
      <c r="AJ56" s="76" t="str">
        <f t="shared" si="14"/>
        <v/>
      </c>
      <c r="AL56" s="157" t="s">
        <v>64</v>
      </c>
      <c r="AM56" s="148" t="s">
        <v>55</v>
      </c>
      <c r="AN56" s="149" t="s">
        <v>180</v>
      </c>
      <c r="AO56" s="157">
        <v>5</v>
      </c>
      <c r="AP56" s="76">
        <f>IF(AO56="","",AO56/AO60)</f>
        <v>4.8543689320388349E-2</v>
      </c>
      <c r="AR56" s="157" t="s">
        <v>64</v>
      </c>
      <c r="AS56" s="148" t="s">
        <v>55</v>
      </c>
      <c r="AT56" s="149" t="s">
        <v>180</v>
      </c>
      <c r="AU56" s="157">
        <v>3</v>
      </c>
      <c r="AV56" s="76">
        <f>IF(AU56="","",AU56/AU61)</f>
        <v>1.6304347826086956E-2</v>
      </c>
    </row>
    <row r="57" spans="6:48" s="2" customFormat="1" ht="15" customHeight="1" thickBot="1" x14ac:dyDescent="0.25">
      <c r="F57" s="3"/>
      <c r="H57" s="28" t="s">
        <v>64</v>
      </c>
      <c r="I57" s="28" t="s">
        <v>120</v>
      </c>
      <c r="J57" s="11" t="s">
        <v>121</v>
      </c>
      <c r="K57" s="28"/>
      <c r="L57" s="62" t="str">
        <f t="shared" si="15"/>
        <v/>
      </c>
      <c r="M57" s="76"/>
      <c r="N57" s="28" t="s">
        <v>64</v>
      </c>
      <c r="O57" s="28" t="s">
        <v>120</v>
      </c>
      <c r="P57" s="11" t="s">
        <v>121</v>
      </c>
      <c r="Q57" s="28"/>
      <c r="R57" s="62" t="str">
        <f t="shared" si="16"/>
        <v/>
      </c>
      <c r="S57" s="76"/>
      <c r="T57" s="28" t="s">
        <v>64</v>
      </c>
      <c r="U57" s="28" t="s">
        <v>120</v>
      </c>
      <c r="V57" s="11" t="s">
        <v>121</v>
      </c>
      <c r="W57" s="28"/>
      <c r="X57" s="62" t="str">
        <f t="shared" si="12"/>
        <v/>
      </c>
      <c r="Z57" s="154" t="s">
        <v>64</v>
      </c>
      <c r="AA57" s="154" t="s">
        <v>120</v>
      </c>
      <c r="AB57" s="150" t="s">
        <v>121</v>
      </c>
      <c r="AC57" s="154">
        <v>24</v>
      </c>
      <c r="AD57" s="62">
        <f t="shared" si="13"/>
        <v>1.7057569296375266E-2</v>
      </c>
      <c r="AF57" s="154" t="s">
        <v>64</v>
      </c>
      <c r="AG57" s="154" t="s">
        <v>120</v>
      </c>
      <c r="AH57" s="150" t="s">
        <v>121</v>
      </c>
      <c r="AI57" s="154"/>
      <c r="AJ57" s="62" t="str">
        <f t="shared" si="14"/>
        <v/>
      </c>
      <c r="AL57" s="157" t="s">
        <v>64</v>
      </c>
      <c r="AM57" s="157" t="s">
        <v>120</v>
      </c>
      <c r="AN57" s="149" t="s">
        <v>121</v>
      </c>
      <c r="AO57" s="157"/>
      <c r="AP57" s="76" t="str">
        <f>IF(AO57="","",AO57/AO60)</f>
        <v/>
      </c>
      <c r="AR57" s="157" t="s">
        <v>64</v>
      </c>
      <c r="AS57" s="157" t="s">
        <v>120</v>
      </c>
      <c r="AT57" s="149" t="s">
        <v>121</v>
      </c>
      <c r="AU57" s="157">
        <v>3</v>
      </c>
      <c r="AV57" s="76">
        <f>IF(AU57="","",AU57/AU61)</f>
        <v>1.6304347826086956E-2</v>
      </c>
    </row>
    <row r="58" spans="6:48" s="2" customFormat="1" ht="15" customHeight="1" x14ac:dyDescent="0.2">
      <c r="F58" s="3"/>
      <c r="H58" s="51" t="s">
        <v>31</v>
      </c>
      <c r="I58" s="67">
        <v>1.86</v>
      </c>
      <c r="J58" s="37" t="s">
        <v>83</v>
      </c>
      <c r="K58" s="60">
        <f>SUM(K35:K57)</f>
        <v>120</v>
      </c>
      <c r="L58" s="61">
        <f>IF(K58="","",K58/K$58)</f>
        <v>1</v>
      </c>
      <c r="M58" s="61"/>
      <c r="N58" s="51" t="s">
        <v>31</v>
      </c>
      <c r="O58" s="67">
        <v>1.86</v>
      </c>
      <c r="P58" s="37" t="s">
        <v>83</v>
      </c>
      <c r="Q58" s="60">
        <f>SUM(Q35:Q57)</f>
        <v>51</v>
      </c>
      <c r="R58" s="61">
        <f>IF(Q58="","",Q58/Q$58)</f>
        <v>1</v>
      </c>
      <c r="S58" s="61"/>
      <c r="T58" s="51" t="s">
        <v>31</v>
      </c>
      <c r="U58" s="67">
        <v>1.92</v>
      </c>
      <c r="V58" s="37" t="s">
        <v>83</v>
      </c>
      <c r="W58" s="60">
        <f>SUM(W35:W57)</f>
        <v>82</v>
      </c>
      <c r="X58" s="61">
        <f>IF(W58="","",W58/W$58)</f>
        <v>1</v>
      </c>
      <c r="Z58" s="51" t="s">
        <v>31</v>
      </c>
      <c r="AA58" s="67">
        <v>1.7</v>
      </c>
      <c r="AB58" s="37" t="s">
        <v>83</v>
      </c>
      <c r="AC58" s="155">
        <f>SUM(AC35:AC57)</f>
        <v>1407</v>
      </c>
      <c r="AD58" s="156">
        <f>IF(AC58="","",AC58/AC$58)</f>
        <v>1</v>
      </c>
      <c r="AF58" s="51" t="s">
        <v>31</v>
      </c>
      <c r="AG58" s="67">
        <v>2.2999999999999998</v>
      </c>
      <c r="AH58" s="37" t="s">
        <v>83</v>
      </c>
      <c r="AI58" s="155">
        <f>SUM(AI35:AI57)</f>
        <v>19</v>
      </c>
      <c r="AJ58" s="156">
        <f>IF(AI58="","",AI58/AI$58)</f>
        <v>1</v>
      </c>
      <c r="AL58" s="157" t="s">
        <v>64</v>
      </c>
      <c r="AM58" s="157" t="s">
        <v>181</v>
      </c>
      <c r="AN58" s="149" t="s">
        <v>162</v>
      </c>
      <c r="AO58" s="157"/>
      <c r="AP58" s="76" t="str">
        <f>IF(AO58="","",AO58/AO60)</f>
        <v/>
      </c>
      <c r="AR58" s="157" t="s">
        <v>64</v>
      </c>
      <c r="AS58" s="157" t="s">
        <v>181</v>
      </c>
      <c r="AT58" s="149" t="s">
        <v>162</v>
      </c>
      <c r="AU58" s="157"/>
      <c r="AV58" s="76" t="str">
        <f>IF(AU58="","",AU58/AU61)</f>
        <v/>
      </c>
    </row>
    <row r="59" spans="6:48" s="2" customFormat="1" ht="15" customHeight="1" thickBot="1" x14ac:dyDescent="0.25">
      <c r="F59" s="3"/>
      <c r="AA59" s="140"/>
      <c r="AB59" s="149"/>
      <c r="AL59" s="154" t="s">
        <v>64</v>
      </c>
      <c r="AM59" s="154" t="s">
        <v>189</v>
      </c>
      <c r="AN59" s="150" t="s">
        <v>188</v>
      </c>
      <c r="AO59" s="154"/>
      <c r="AP59" s="62" t="str">
        <f>IF(AO59="","",AO59/AO60)</f>
        <v/>
      </c>
      <c r="AR59" s="157" t="s">
        <v>64</v>
      </c>
      <c r="AS59" s="157" t="s">
        <v>51</v>
      </c>
      <c r="AT59" s="149" t="s">
        <v>270</v>
      </c>
      <c r="AU59" s="157">
        <v>50</v>
      </c>
      <c r="AV59" s="76">
        <f>IF(AU59="","",AU59/AU61)</f>
        <v>0.27173913043478259</v>
      </c>
    </row>
    <row r="60" spans="6:48" s="2" customFormat="1" ht="15" customHeight="1" thickBot="1" x14ac:dyDescent="0.25">
      <c r="F60" s="3"/>
      <c r="AA60" s="140"/>
      <c r="AB60" s="149"/>
      <c r="AL60" s="51" t="s">
        <v>31</v>
      </c>
      <c r="AM60" s="67">
        <v>2.13</v>
      </c>
      <c r="AN60" s="37" t="s">
        <v>83</v>
      </c>
      <c r="AO60" s="155">
        <f>SUM(AO35:AO59)</f>
        <v>103</v>
      </c>
      <c r="AP60" s="156">
        <f>IF(AO60="","",AO60/AO60)</f>
        <v>1</v>
      </c>
      <c r="AR60" s="154" t="s">
        <v>64</v>
      </c>
      <c r="AS60" s="154" t="s">
        <v>189</v>
      </c>
      <c r="AT60" s="150" t="s">
        <v>188</v>
      </c>
      <c r="AU60" s="231"/>
      <c r="AV60" s="62" t="str">
        <f>IF(AU60="","",AU60/AU61)</f>
        <v/>
      </c>
    </row>
    <row r="61" spans="6:48" s="2" customFormat="1" ht="15" customHeight="1" thickBot="1" x14ac:dyDescent="0.25">
      <c r="F61" s="3"/>
      <c r="Z61" s="146" t="s">
        <v>230</v>
      </c>
      <c r="AA61" s="145"/>
      <c r="AB61" s="145"/>
      <c r="AC61" s="145"/>
      <c r="AD61" s="145"/>
      <c r="AF61" s="146" t="s">
        <v>232</v>
      </c>
      <c r="AG61" s="145"/>
      <c r="AH61" s="145"/>
      <c r="AI61" s="145"/>
      <c r="AJ61" s="145"/>
      <c r="AL61" s="146"/>
      <c r="AM61" s="145"/>
      <c r="AN61" s="145"/>
      <c r="AO61" s="145"/>
      <c r="AP61" s="145"/>
      <c r="AR61" s="51" t="s">
        <v>31</v>
      </c>
      <c r="AS61" s="67">
        <v>2.13</v>
      </c>
      <c r="AT61" s="37" t="s">
        <v>83</v>
      </c>
      <c r="AU61" s="157">
        <f>SUM(AU34:AU59)</f>
        <v>184</v>
      </c>
      <c r="AV61" s="76">
        <f>IF(AU61="","",AU61/AU61)</f>
        <v>1</v>
      </c>
    </row>
    <row r="62" spans="6:48" s="2" customFormat="1" ht="26.25" customHeight="1" thickBot="1" x14ac:dyDescent="0.25">
      <c r="F62" s="3"/>
      <c r="Z62" s="158" t="s">
        <v>69</v>
      </c>
      <c r="AA62" s="158" t="s">
        <v>70</v>
      </c>
      <c r="AB62" s="158" t="s">
        <v>71</v>
      </c>
      <c r="AC62" s="158" t="s">
        <v>72</v>
      </c>
      <c r="AD62" s="158" t="s">
        <v>73</v>
      </c>
      <c r="AF62" s="158" t="s">
        <v>69</v>
      </c>
      <c r="AG62" s="158" t="s">
        <v>70</v>
      </c>
      <c r="AH62" s="158" t="s">
        <v>71</v>
      </c>
      <c r="AI62" s="158" t="s">
        <v>72</v>
      </c>
      <c r="AJ62" s="158" t="s">
        <v>73</v>
      </c>
      <c r="AL62" s="75"/>
      <c r="AM62" s="75"/>
      <c r="AN62" s="75"/>
      <c r="AO62" s="75"/>
      <c r="AP62" s="75"/>
    </row>
    <row r="63" spans="6:48" s="2" customFormat="1" ht="15" customHeight="1" x14ac:dyDescent="0.2">
      <c r="F63" s="3"/>
      <c r="Z63" s="155" t="s">
        <v>64</v>
      </c>
      <c r="AA63" s="148" t="s">
        <v>74</v>
      </c>
      <c r="AB63" s="149" t="s">
        <v>79</v>
      </c>
      <c r="AC63" s="155">
        <v>316</v>
      </c>
      <c r="AD63" s="156">
        <f>IF(AC63="","",AC63/AC86)</f>
        <v>0.80612244897959184</v>
      </c>
      <c r="AF63" s="155" t="s">
        <v>64</v>
      </c>
      <c r="AG63" s="148" t="s">
        <v>74</v>
      </c>
      <c r="AH63" s="149" t="s">
        <v>79</v>
      </c>
      <c r="AI63" s="155"/>
      <c r="AJ63" s="156" t="str">
        <f t="shared" ref="AJ63:AJ86" si="18">IF(AI63="","",AI63/AI$86)</f>
        <v/>
      </c>
      <c r="AL63" s="155"/>
      <c r="AM63" s="148"/>
      <c r="AN63" s="149"/>
      <c r="AO63" s="155"/>
      <c r="AP63" s="156"/>
    </row>
    <row r="64" spans="6:48" s="2" customFormat="1" ht="15" customHeight="1" x14ac:dyDescent="0.2">
      <c r="F64" s="3"/>
      <c r="Z64" s="155" t="s">
        <v>64</v>
      </c>
      <c r="AA64" s="148" t="s">
        <v>87</v>
      </c>
      <c r="AB64" s="149" t="s">
        <v>88</v>
      </c>
      <c r="AC64" s="155"/>
      <c r="AD64" s="156" t="str">
        <f>IF(AC64="","",AC64/AC86)</f>
        <v/>
      </c>
      <c r="AF64" s="155" t="s">
        <v>64</v>
      </c>
      <c r="AG64" s="148" t="s">
        <v>87</v>
      </c>
      <c r="AH64" s="149" t="s">
        <v>88</v>
      </c>
      <c r="AI64" s="155"/>
      <c r="AJ64" s="156" t="str">
        <f t="shared" si="18"/>
        <v/>
      </c>
      <c r="AL64" s="155"/>
      <c r="AM64" s="148"/>
      <c r="AN64" s="149"/>
      <c r="AO64" s="155"/>
      <c r="AP64" s="156"/>
    </row>
    <row r="65" spans="1:52" s="2" customFormat="1" ht="15" customHeight="1" x14ac:dyDescent="0.2">
      <c r="F65" s="3"/>
      <c r="Z65" s="155" t="s">
        <v>64</v>
      </c>
      <c r="AA65" s="148" t="s">
        <v>76</v>
      </c>
      <c r="AB65" s="149" t="s">
        <v>80</v>
      </c>
      <c r="AC65" s="155">
        <v>34</v>
      </c>
      <c r="AD65" s="156">
        <f>IF(AC65="","",AC65/AC86)</f>
        <v>8.673469387755102E-2</v>
      </c>
      <c r="AF65" s="155" t="s">
        <v>64</v>
      </c>
      <c r="AG65" s="148" t="s">
        <v>76</v>
      </c>
      <c r="AH65" s="149" t="s">
        <v>80</v>
      </c>
      <c r="AI65" s="155">
        <v>18</v>
      </c>
      <c r="AJ65" s="156">
        <f t="shared" si="18"/>
        <v>0.62068965517241381</v>
      </c>
      <c r="AL65" s="155"/>
      <c r="AM65" s="148"/>
      <c r="AN65" s="149"/>
      <c r="AO65" s="155"/>
      <c r="AP65" s="156"/>
    </row>
    <row r="66" spans="1:52" s="2" customFormat="1" ht="15" customHeight="1" x14ac:dyDescent="0.2">
      <c r="F66" s="3"/>
      <c r="Z66" s="155" t="s">
        <v>64</v>
      </c>
      <c r="AA66" s="148" t="s">
        <v>74</v>
      </c>
      <c r="AB66" s="149" t="s">
        <v>100</v>
      </c>
      <c r="AC66" s="155"/>
      <c r="AD66" s="156" t="str">
        <f>IF(AC66="","",AC66/AC86)</f>
        <v/>
      </c>
      <c r="AF66" s="155" t="s">
        <v>64</v>
      </c>
      <c r="AG66" s="148" t="s">
        <v>74</v>
      </c>
      <c r="AH66" s="149" t="s">
        <v>100</v>
      </c>
      <c r="AI66" s="155"/>
      <c r="AJ66" s="156" t="str">
        <f t="shared" si="18"/>
        <v/>
      </c>
      <c r="AL66" s="155"/>
      <c r="AM66" s="148"/>
      <c r="AN66" s="149"/>
      <c r="AO66" s="155"/>
      <c r="AP66" s="156"/>
    </row>
    <row r="67" spans="1:52" s="2" customFormat="1" x14ac:dyDescent="0.2">
      <c r="A67" s="89"/>
      <c r="B67" s="78"/>
      <c r="C67" s="78"/>
      <c r="D67" s="78"/>
      <c r="E67" s="78"/>
      <c r="F67" s="84"/>
      <c r="Z67" s="155" t="s">
        <v>64</v>
      </c>
      <c r="AA67" s="148" t="s">
        <v>89</v>
      </c>
      <c r="AB67" s="149" t="s">
        <v>14</v>
      </c>
      <c r="AC67" s="155">
        <v>4</v>
      </c>
      <c r="AD67" s="156">
        <f>IF(AC67="","",AC67/AC86)</f>
        <v>1.020408163265306E-2</v>
      </c>
      <c r="AF67" s="155" t="s">
        <v>64</v>
      </c>
      <c r="AG67" s="148" t="s">
        <v>89</v>
      </c>
      <c r="AH67" s="149" t="s">
        <v>14</v>
      </c>
      <c r="AI67" s="155"/>
      <c r="AJ67" s="156" t="str">
        <f t="shared" si="18"/>
        <v/>
      </c>
      <c r="AL67" s="155"/>
      <c r="AM67" s="148"/>
      <c r="AN67" s="149"/>
      <c r="AO67" s="155"/>
      <c r="AP67" s="156"/>
    </row>
    <row r="68" spans="1:52" s="2" customFormat="1" x14ac:dyDescent="0.2">
      <c r="A68" s="75"/>
      <c r="B68" s="75"/>
      <c r="C68" s="75"/>
      <c r="D68" s="75"/>
      <c r="E68" s="75"/>
      <c r="F68" s="84"/>
      <c r="H68" s="1"/>
      <c r="I68"/>
      <c r="J68"/>
      <c r="K68"/>
      <c r="L68"/>
      <c r="M68"/>
      <c r="N68"/>
      <c r="O68"/>
      <c r="P68"/>
      <c r="Q68"/>
      <c r="Z68" s="155" t="s">
        <v>64</v>
      </c>
      <c r="AA68" s="148" t="s">
        <v>91</v>
      </c>
      <c r="AB68" s="149" t="s">
        <v>81</v>
      </c>
      <c r="AC68" s="155">
        <v>2</v>
      </c>
      <c r="AD68" s="156">
        <f>IF(AC68="","",AC68/AC86)</f>
        <v>5.1020408163265302E-3</v>
      </c>
      <c r="AF68" s="155" t="s">
        <v>64</v>
      </c>
      <c r="AG68" s="148" t="s">
        <v>91</v>
      </c>
      <c r="AH68" s="149" t="s">
        <v>81</v>
      </c>
      <c r="AI68" s="155">
        <v>1</v>
      </c>
      <c r="AJ68" s="156">
        <f t="shared" si="18"/>
        <v>3.4482758620689655E-2</v>
      </c>
      <c r="AL68" s="155"/>
      <c r="AM68" s="148"/>
      <c r="AN68" s="149"/>
      <c r="AO68" s="155"/>
      <c r="AP68" s="156"/>
    </row>
    <row r="69" spans="1:52" s="2" customFormat="1" ht="15" customHeight="1" x14ac:dyDescent="0.2">
      <c r="A69" s="63"/>
      <c r="B69" s="5"/>
      <c r="C69" s="6"/>
      <c r="D69" s="63"/>
      <c r="E69" s="76"/>
      <c r="F69" s="8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84"/>
      <c r="S69" s="84"/>
      <c r="T69" s="84"/>
      <c r="U69" s="84"/>
      <c r="V69" s="84"/>
      <c r="W69" s="84"/>
      <c r="X69" s="84"/>
      <c r="Z69" s="155" t="s">
        <v>64</v>
      </c>
      <c r="AA69" s="148" t="s">
        <v>92</v>
      </c>
      <c r="AB69" s="149" t="s">
        <v>93</v>
      </c>
      <c r="AC69" s="155">
        <v>1</v>
      </c>
      <c r="AD69" s="156">
        <f>IF(AC69="","",AC69/AC86)</f>
        <v>2.5510204081632651E-3</v>
      </c>
      <c r="AF69" s="155" t="s">
        <v>64</v>
      </c>
      <c r="AG69" s="148" t="s">
        <v>92</v>
      </c>
      <c r="AH69" s="149" t="s">
        <v>93</v>
      </c>
      <c r="AI69" s="155"/>
      <c r="AJ69" s="156" t="str">
        <f t="shared" si="18"/>
        <v/>
      </c>
      <c r="AL69" s="155"/>
      <c r="AM69" s="148"/>
      <c r="AN69" s="149"/>
      <c r="AO69" s="155"/>
      <c r="AP69" s="156"/>
    </row>
    <row r="70" spans="1:52" s="2" customFormat="1" ht="15" customHeight="1" x14ac:dyDescent="0.2">
      <c r="A70" s="63"/>
      <c r="B70" s="5"/>
      <c r="C70" s="6"/>
      <c r="D70" s="63"/>
      <c r="E70" s="76"/>
      <c r="F70" s="84"/>
      <c r="H70" s="63"/>
      <c r="I70" s="5"/>
      <c r="J70" s="6"/>
      <c r="K70" s="63"/>
      <c r="L70" s="76"/>
      <c r="M70" s="76"/>
      <c r="N70" s="76"/>
      <c r="O70" s="76"/>
      <c r="P70" s="76"/>
      <c r="Q70" s="76"/>
      <c r="R70" s="84"/>
      <c r="S70" s="84"/>
      <c r="T70" s="84"/>
      <c r="U70" s="84"/>
      <c r="V70" s="84"/>
      <c r="W70" s="84"/>
      <c r="X70" s="84"/>
      <c r="Z70" s="155" t="s">
        <v>64</v>
      </c>
      <c r="AA70" s="148" t="s">
        <v>95</v>
      </c>
      <c r="AB70" s="149" t="s">
        <v>96</v>
      </c>
      <c r="AC70" s="155"/>
      <c r="AD70" s="156" t="str">
        <f>IF(AC70="","",AC70/AC86)</f>
        <v/>
      </c>
      <c r="AF70" s="155" t="s">
        <v>64</v>
      </c>
      <c r="AG70" s="148" t="s">
        <v>95</v>
      </c>
      <c r="AH70" s="149" t="s">
        <v>96</v>
      </c>
      <c r="AI70" s="155"/>
      <c r="AJ70" s="156" t="str">
        <f t="shared" si="18"/>
        <v/>
      </c>
      <c r="AL70" s="155"/>
      <c r="AM70" s="148"/>
      <c r="AN70" s="149"/>
      <c r="AO70" s="155"/>
      <c r="AP70" s="156"/>
    </row>
    <row r="71" spans="1:52" s="2" customFormat="1" ht="15" customHeight="1" x14ac:dyDescent="0.2">
      <c r="A71" s="63"/>
      <c r="B71" s="5"/>
      <c r="C71" s="6"/>
      <c r="D71" s="63"/>
      <c r="E71" s="76"/>
      <c r="F71" s="84"/>
      <c r="H71" s="63"/>
      <c r="I71" s="5"/>
      <c r="J71" s="6"/>
      <c r="K71" s="63"/>
      <c r="L71" s="76"/>
      <c r="M71" s="76"/>
      <c r="N71" s="76"/>
      <c r="O71" s="76"/>
      <c r="P71" s="76"/>
      <c r="Q71" s="76"/>
      <c r="R71" s="84"/>
      <c r="S71" s="84"/>
      <c r="T71" s="84"/>
      <c r="U71" s="84"/>
      <c r="V71" s="84"/>
      <c r="W71" s="84"/>
      <c r="X71" s="84"/>
      <c r="Z71" s="155" t="s">
        <v>64</v>
      </c>
      <c r="AA71" s="148" t="s">
        <v>99</v>
      </c>
      <c r="AB71" s="149" t="s">
        <v>84</v>
      </c>
      <c r="AC71" s="155">
        <v>1</v>
      </c>
      <c r="AD71" s="156">
        <f>IF(AC71="","",AC71/AC86)</f>
        <v>2.5510204081632651E-3</v>
      </c>
      <c r="AF71" s="155" t="s">
        <v>64</v>
      </c>
      <c r="AG71" s="148" t="s">
        <v>99</v>
      </c>
      <c r="AH71" s="149" t="s">
        <v>84</v>
      </c>
      <c r="AI71" s="155"/>
      <c r="AJ71" s="156" t="str">
        <f t="shared" si="18"/>
        <v/>
      </c>
      <c r="AL71" s="155"/>
      <c r="AM71" s="148"/>
      <c r="AN71" s="149"/>
      <c r="AO71" s="155"/>
      <c r="AP71" s="156"/>
    </row>
    <row r="72" spans="1:52" ht="15" customHeight="1" x14ac:dyDescent="0.2">
      <c r="A72" s="63"/>
      <c r="B72" s="5"/>
      <c r="C72" s="6"/>
      <c r="D72" s="63"/>
      <c r="E72" s="76"/>
      <c r="F72" s="84"/>
      <c r="H72" s="63"/>
      <c r="I72" s="5"/>
      <c r="J72" s="6"/>
      <c r="K72" s="63"/>
      <c r="L72" s="76"/>
      <c r="M72" s="76"/>
      <c r="N72" s="76"/>
      <c r="O72" s="76"/>
      <c r="P72" s="76"/>
      <c r="Q72" s="76"/>
      <c r="R72" s="84"/>
      <c r="S72" s="84"/>
      <c r="T72" s="84"/>
      <c r="U72" s="84"/>
      <c r="V72" s="84"/>
      <c r="W72" s="84"/>
      <c r="X72" s="84"/>
      <c r="Z72" s="155" t="s">
        <v>64</v>
      </c>
      <c r="AA72" s="148" t="s">
        <v>101</v>
      </c>
      <c r="AB72" s="149" t="s">
        <v>60</v>
      </c>
      <c r="AC72" s="155">
        <v>3</v>
      </c>
      <c r="AD72" s="156">
        <f>IF(AC72="","",AC72/AC86)</f>
        <v>7.6530612244897957E-3</v>
      </c>
      <c r="AF72" s="155" t="s">
        <v>64</v>
      </c>
      <c r="AG72" s="148" t="s">
        <v>101</v>
      </c>
      <c r="AH72" s="149" t="s">
        <v>60</v>
      </c>
      <c r="AI72" s="155">
        <v>1</v>
      </c>
      <c r="AJ72" s="156">
        <f t="shared" si="18"/>
        <v>3.4482758620689655E-2</v>
      </c>
      <c r="AL72" s="155"/>
      <c r="AM72" s="148"/>
      <c r="AN72" s="149"/>
      <c r="AO72" s="155"/>
      <c r="AP72" s="156"/>
      <c r="AR72" s="2"/>
      <c r="AS72" s="2"/>
      <c r="AT72" s="2"/>
      <c r="AU72" s="2"/>
      <c r="AV72" s="2"/>
      <c r="AX72" s="2"/>
      <c r="AY72" s="2"/>
      <c r="AZ72" s="2"/>
    </row>
    <row r="73" spans="1:52" ht="15" customHeight="1" x14ac:dyDescent="0.2">
      <c r="A73" s="63"/>
      <c r="B73" s="5"/>
      <c r="C73" s="6"/>
      <c r="D73" s="63"/>
      <c r="E73" s="76"/>
      <c r="F73" s="84"/>
      <c r="H73" s="63"/>
      <c r="I73" s="5"/>
      <c r="J73" s="6"/>
      <c r="K73" s="63"/>
      <c r="L73" s="76"/>
      <c r="M73" s="76"/>
      <c r="N73" s="76"/>
      <c r="O73" s="76"/>
      <c r="P73" s="76"/>
      <c r="Q73" s="76"/>
      <c r="R73" s="84"/>
      <c r="S73" s="84"/>
      <c r="T73" s="84"/>
      <c r="U73" s="84"/>
      <c r="V73" s="84"/>
      <c r="W73" s="84"/>
      <c r="X73" s="84"/>
      <c r="Z73" s="155" t="s">
        <v>64</v>
      </c>
      <c r="AA73" s="148" t="s">
        <v>75</v>
      </c>
      <c r="AB73" s="149" t="s">
        <v>78</v>
      </c>
      <c r="AC73" s="155"/>
      <c r="AD73" s="156" t="str">
        <f>IF(AC73="","",AC73/AC86)</f>
        <v/>
      </c>
      <c r="AF73" s="155" t="s">
        <v>64</v>
      </c>
      <c r="AG73" s="148" t="s">
        <v>75</v>
      </c>
      <c r="AH73" s="149" t="s">
        <v>78</v>
      </c>
      <c r="AI73" s="155"/>
      <c r="AJ73" s="156" t="str">
        <f t="shared" si="18"/>
        <v/>
      </c>
      <c r="AL73" s="155"/>
      <c r="AM73" s="148"/>
      <c r="AN73" s="149"/>
      <c r="AO73" s="155"/>
      <c r="AP73" s="156"/>
      <c r="AR73" s="2"/>
      <c r="AS73" s="2"/>
      <c r="AT73" s="2"/>
      <c r="AX73" s="2"/>
      <c r="AY73" s="2"/>
      <c r="AZ73" s="2"/>
    </row>
    <row r="74" spans="1:52" ht="15" customHeight="1" x14ac:dyDescent="0.2">
      <c r="A74" s="63"/>
      <c r="B74" s="5"/>
      <c r="C74" s="6"/>
      <c r="D74" s="63"/>
      <c r="E74" s="76"/>
      <c r="F74" s="84"/>
      <c r="H74" s="63"/>
      <c r="I74" s="5"/>
      <c r="J74" s="6"/>
      <c r="K74" s="63"/>
      <c r="L74" s="76"/>
      <c r="M74" s="76"/>
      <c r="N74" s="76"/>
      <c r="O74" s="76"/>
      <c r="P74" s="76"/>
      <c r="Q74" s="76"/>
      <c r="R74" s="84"/>
      <c r="S74" s="84"/>
      <c r="T74" s="84"/>
      <c r="U74" s="84"/>
      <c r="V74" s="84"/>
      <c r="W74" s="84"/>
      <c r="X74" s="84"/>
      <c r="Z74" s="155" t="s">
        <v>64</v>
      </c>
      <c r="AA74" s="148" t="s">
        <v>77</v>
      </c>
      <c r="AB74" s="149" t="s">
        <v>82</v>
      </c>
      <c r="AC74" s="155"/>
      <c r="AD74" s="156" t="str">
        <f>IF(AC74="","",AC74/AC86)</f>
        <v/>
      </c>
      <c r="AF74" s="155" t="s">
        <v>64</v>
      </c>
      <c r="AG74" s="148" t="s">
        <v>77</v>
      </c>
      <c r="AH74" s="149" t="s">
        <v>82</v>
      </c>
      <c r="AI74" s="155">
        <v>3</v>
      </c>
      <c r="AJ74" s="156">
        <f t="shared" si="18"/>
        <v>0.10344827586206896</v>
      </c>
      <c r="AL74" s="155"/>
      <c r="AM74" s="148"/>
      <c r="AN74" s="149"/>
      <c r="AO74" s="155"/>
      <c r="AP74" s="156"/>
    </row>
    <row r="75" spans="1:52" ht="15" customHeight="1" x14ac:dyDescent="0.2">
      <c r="A75" s="63"/>
      <c r="B75" s="5"/>
      <c r="C75" s="6"/>
      <c r="D75" s="63"/>
      <c r="E75" s="76"/>
      <c r="F75" s="84"/>
      <c r="H75" s="63"/>
      <c r="I75" s="5"/>
      <c r="J75" s="6"/>
      <c r="K75" s="63"/>
      <c r="L75" s="76"/>
      <c r="M75" s="76"/>
      <c r="N75" s="76"/>
      <c r="O75" s="76"/>
      <c r="P75" s="76"/>
      <c r="Q75" s="76"/>
      <c r="R75" s="84"/>
      <c r="S75" s="84"/>
      <c r="T75" s="84"/>
      <c r="U75" s="84"/>
      <c r="V75" s="84"/>
      <c r="W75" s="84"/>
      <c r="X75" s="84"/>
      <c r="Z75" s="155" t="s">
        <v>64</v>
      </c>
      <c r="AA75" s="148" t="s">
        <v>107</v>
      </c>
      <c r="AB75" s="149" t="s">
        <v>108</v>
      </c>
      <c r="AC75" s="155">
        <v>4</v>
      </c>
      <c r="AD75" s="156">
        <f>IF(AC75="","",AC75/AC86)</f>
        <v>1.020408163265306E-2</v>
      </c>
      <c r="AF75" s="155" t="s">
        <v>64</v>
      </c>
      <c r="AG75" s="148" t="s">
        <v>107</v>
      </c>
      <c r="AH75" s="149" t="s">
        <v>108</v>
      </c>
      <c r="AI75" s="155"/>
      <c r="AJ75" s="156" t="str">
        <f t="shared" si="18"/>
        <v/>
      </c>
      <c r="AL75" s="155"/>
      <c r="AM75" s="148"/>
      <c r="AN75" s="149"/>
      <c r="AO75" s="155"/>
      <c r="AP75" s="156"/>
    </row>
    <row r="76" spans="1:52" x14ac:dyDescent="0.2">
      <c r="A76" s="63"/>
      <c r="B76" s="5"/>
      <c r="C76" s="6"/>
      <c r="D76" s="63"/>
      <c r="E76" s="76"/>
      <c r="F76" s="84"/>
      <c r="H76" s="63"/>
      <c r="I76" s="5"/>
      <c r="J76" s="6"/>
      <c r="K76" s="63"/>
      <c r="L76" s="76"/>
      <c r="M76" s="76"/>
      <c r="N76" s="76"/>
      <c r="O76" s="76"/>
      <c r="P76" s="76"/>
      <c r="Q76" s="76"/>
      <c r="R76" s="84"/>
      <c r="S76" s="84"/>
      <c r="T76" s="84"/>
      <c r="U76" s="84"/>
      <c r="V76" s="84"/>
      <c r="W76" s="84"/>
      <c r="X76" s="84"/>
      <c r="Z76" s="155" t="s">
        <v>64</v>
      </c>
      <c r="AA76" s="148" t="s">
        <v>109</v>
      </c>
      <c r="AB76" s="149" t="s">
        <v>110</v>
      </c>
      <c r="AC76" s="155">
        <v>4</v>
      </c>
      <c r="AD76" s="156">
        <f>IF(AC76="","",AC76/AC86)</f>
        <v>1.020408163265306E-2</v>
      </c>
      <c r="AF76" s="155" t="s">
        <v>64</v>
      </c>
      <c r="AG76" s="148" t="s">
        <v>109</v>
      </c>
      <c r="AH76" s="149" t="s">
        <v>110</v>
      </c>
      <c r="AI76" s="155"/>
      <c r="AJ76" s="156" t="str">
        <f t="shared" si="18"/>
        <v/>
      </c>
      <c r="AL76" s="155"/>
      <c r="AM76" s="148"/>
      <c r="AN76" s="149"/>
      <c r="AO76" s="155"/>
      <c r="AP76" s="156"/>
    </row>
    <row r="77" spans="1:52" x14ac:dyDescent="0.2">
      <c r="A77" s="63"/>
      <c r="B77" s="5"/>
      <c r="C77" s="6"/>
      <c r="D77" s="63"/>
      <c r="E77" s="76"/>
      <c r="F77" s="84"/>
      <c r="H77" s="63"/>
      <c r="I77" s="5"/>
      <c r="J77" s="6"/>
      <c r="K77" s="63"/>
      <c r="L77" s="76"/>
      <c r="M77" s="76"/>
      <c r="N77" s="76"/>
      <c r="O77" s="76"/>
      <c r="P77" s="76"/>
      <c r="Q77" s="76"/>
      <c r="R77" s="84"/>
      <c r="S77" s="84"/>
      <c r="T77" s="84"/>
      <c r="U77" s="84"/>
      <c r="V77" s="84"/>
      <c r="W77" s="84"/>
      <c r="X77" s="84"/>
      <c r="Z77" s="155" t="s">
        <v>64</v>
      </c>
      <c r="AA77" s="148" t="s">
        <v>74</v>
      </c>
      <c r="AB77" s="149" t="s">
        <v>111</v>
      </c>
      <c r="AC77" s="155"/>
      <c r="AD77" s="156" t="str">
        <f>IF(AC77="","",AC77/AC86)</f>
        <v/>
      </c>
      <c r="AF77" s="155" t="s">
        <v>64</v>
      </c>
      <c r="AG77" s="148" t="s">
        <v>74</v>
      </c>
      <c r="AH77" s="149" t="s">
        <v>111</v>
      </c>
      <c r="AI77" s="155"/>
      <c r="AJ77" s="156" t="str">
        <f t="shared" si="18"/>
        <v/>
      </c>
      <c r="AL77" s="155"/>
      <c r="AM77" s="148"/>
      <c r="AN77" s="149"/>
      <c r="AO77" s="155"/>
      <c r="AP77" s="156"/>
    </row>
    <row r="78" spans="1:52" x14ac:dyDescent="0.2">
      <c r="A78" s="63"/>
      <c r="B78" s="5"/>
      <c r="C78" s="6"/>
      <c r="D78" s="63"/>
      <c r="E78" s="76"/>
      <c r="F78" s="84"/>
      <c r="H78" s="63"/>
      <c r="I78" s="5"/>
      <c r="J78" s="6"/>
      <c r="K78" s="63"/>
      <c r="L78" s="76"/>
      <c r="M78" s="76"/>
      <c r="N78" s="76"/>
      <c r="O78" s="76"/>
      <c r="P78" s="76"/>
      <c r="Q78" s="76"/>
      <c r="R78" s="84"/>
      <c r="S78" s="84"/>
      <c r="T78" s="84"/>
      <c r="U78" s="84"/>
      <c r="V78" s="84"/>
      <c r="W78" s="84"/>
      <c r="X78" s="84"/>
      <c r="Z78" s="155" t="s">
        <v>64</v>
      </c>
      <c r="AA78" s="148" t="s">
        <v>74</v>
      </c>
      <c r="AB78" s="149" t="s">
        <v>118</v>
      </c>
      <c r="AC78" s="155"/>
      <c r="AD78" s="156" t="str">
        <f>IF(AC78="","",AC78/AC86)</f>
        <v/>
      </c>
      <c r="AF78" s="155" t="s">
        <v>64</v>
      </c>
      <c r="AG78" s="148" t="s">
        <v>74</v>
      </c>
      <c r="AH78" s="149" t="s">
        <v>118</v>
      </c>
      <c r="AI78" s="155">
        <v>1</v>
      </c>
      <c r="AJ78" s="156">
        <f t="shared" si="18"/>
        <v>3.4482758620689655E-2</v>
      </c>
      <c r="AL78" s="155"/>
      <c r="AM78" s="148"/>
      <c r="AN78" s="149"/>
      <c r="AO78" s="155"/>
      <c r="AP78" s="156"/>
    </row>
    <row r="79" spans="1:52" x14ac:dyDescent="0.2">
      <c r="A79" s="63"/>
      <c r="B79" s="5"/>
      <c r="C79" s="6"/>
      <c r="D79" s="63"/>
      <c r="E79" s="76"/>
      <c r="F79" s="84"/>
      <c r="H79" s="63"/>
      <c r="I79" s="5"/>
      <c r="J79" s="6"/>
      <c r="K79" s="63"/>
      <c r="L79" s="76"/>
      <c r="M79" s="76"/>
      <c r="N79" s="76"/>
      <c r="O79" s="76"/>
      <c r="P79" s="76"/>
      <c r="Q79" s="76"/>
      <c r="R79" s="84"/>
      <c r="S79" s="84"/>
      <c r="T79" s="84"/>
      <c r="U79" s="84"/>
      <c r="V79" s="84"/>
      <c r="W79" s="84"/>
      <c r="X79" s="84"/>
      <c r="Z79" s="155" t="s">
        <v>64</v>
      </c>
      <c r="AA79" s="148" t="s">
        <v>77</v>
      </c>
      <c r="AB79" s="149" t="s">
        <v>112</v>
      </c>
      <c r="AC79" s="157"/>
      <c r="AD79" s="156" t="str">
        <f>IF(AC79="","",AC79/AC86)</f>
        <v/>
      </c>
      <c r="AF79" s="155" t="s">
        <v>64</v>
      </c>
      <c r="AG79" s="148" t="s">
        <v>77</v>
      </c>
      <c r="AH79" s="149" t="s">
        <v>112</v>
      </c>
      <c r="AI79" s="157"/>
      <c r="AJ79" s="156" t="str">
        <f t="shared" si="18"/>
        <v/>
      </c>
      <c r="AL79" s="155"/>
      <c r="AM79" s="148"/>
      <c r="AN79" s="149"/>
      <c r="AO79" s="157"/>
      <c r="AP79" s="156"/>
      <c r="AW79" s="149"/>
    </row>
    <row r="80" spans="1:52" x14ac:dyDescent="0.2">
      <c r="A80" s="63"/>
      <c r="B80" s="5"/>
      <c r="C80" s="6"/>
      <c r="D80" s="63"/>
      <c r="E80" s="76"/>
      <c r="F80" s="84"/>
      <c r="H80" s="63"/>
      <c r="I80" s="5"/>
      <c r="J80" s="6"/>
      <c r="K80" s="63"/>
      <c r="L80" s="76"/>
      <c r="M80" s="76"/>
      <c r="N80" s="76"/>
      <c r="O80" s="76"/>
      <c r="P80" s="76"/>
      <c r="Q80" s="76"/>
      <c r="R80" s="84"/>
      <c r="S80" s="84"/>
      <c r="T80" s="84"/>
      <c r="U80" s="84"/>
      <c r="V80" s="84"/>
      <c r="W80" s="84"/>
      <c r="X80" s="84"/>
      <c r="Z80" s="155" t="s">
        <v>64</v>
      </c>
      <c r="AA80" s="148" t="s">
        <v>101</v>
      </c>
      <c r="AB80" s="149" t="s">
        <v>60</v>
      </c>
      <c r="AC80" s="157"/>
      <c r="AD80" s="156" t="str">
        <f>IF(AC80="","",AC80/AC86)</f>
        <v/>
      </c>
      <c r="AF80" s="155" t="s">
        <v>64</v>
      </c>
      <c r="AG80" s="148" t="s">
        <v>101</v>
      </c>
      <c r="AH80" s="149" t="s">
        <v>60</v>
      </c>
      <c r="AI80" s="157"/>
      <c r="AJ80" s="156" t="str">
        <f t="shared" si="18"/>
        <v/>
      </c>
      <c r="AL80" s="155"/>
      <c r="AM80" s="148"/>
      <c r="AN80" s="149"/>
      <c r="AO80" s="157"/>
      <c r="AP80" s="156"/>
      <c r="AW80" s="149"/>
    </row>
    <row r="81" spans="1:50" x14ac:dyDescent="0.2">
      <c r="A81" s="63"/>
      <c r="B81" s="5"/>
      <c r="C81" s="6"/>
      <c r="D81" s="63"/>
      <c r="E81" s="76"/>
      <c r="F81" s="84"/>
      <c r="H81" s="63"/>
      <c r="I81" s="5"/>
      <c r="J81" s="6"/>
      <c r="K81" s="63"/>
      <c r="L81" s="76"/>
      <c r="M81" s="76"/>
      <c r="N81" s="76"/>
      <c r="O81" s="76"/>
      <c r="P81" s="76"/>
      <c r="Q81" s="76"/>
      <c r="R81" s="84"/>
      <c r="S81" s="84"/>
      <c r="T81" s="84"/>
      <c r="U81" s="84"/>
      <c r="V81" s="84"/>
      <c r="W81" s="84"/>
      <c r="X81" s="84"/>
      <c r="Z81" s="155" t="s">
        <v>64</v>
      </c>
      <c r="AA81" s="148" t="s">
        <v>53</v>
      </c>
      <c r="AB81" s="149" t="s">
        <v>54</v>
      </c>
      <c r="AC81" s="157"/>
      <c r="AD81" s="156" t="str">
        <f>IF(AC81="","",AC81/AC86)</f>
        <v/>
      </c>
      <c r="AF81" s="155" t="s">
        <v>64</v>
      </c>
      <c r="AG81" s="148" t="s">
        <v>53</v>
      </c>
      <c r="AH81" s="149" t="s">
        <v>54</v>
      </c>
      <c r="AI81" s="157"/>
      <c r="AJ81" s="156" t="str">
        <f t="shared" si="18"/>
        <v/>
      </c>
      <c r="AL81" s="155"/>
      <c r="AM81" s="148"/>
      <c r="AN81" s="149"/>
      <c r="AO81" s="157"/>
      <c r="AP81" s="156"/>
      <c r="AW81" s="149"/>
      <c r="AX81" s="155"/>
    </row>
    <row r="82" spans="1:50" x14ac:dyDescent="0.2">
      <c r="A82" s="63"/>
      <c r="B82" s="5"/>
      <c r="C82" s="6"/>
      <c r="D82" s="63"/>
      <c r="E82" s="76"/>
      <c r="F82" s="84"/>
      <c r="H82" s="63"/>
      <c r="I82" s="5"/>
      <c r="J82" s="6"/>
      <c r="K82" s="63"/>
      <c r="L82" s="76"/>
      <c r="M82" s="76"/>
      <c r="N82" s="76"/>
      <c r="O82" s="76"/>
      <c r="P82" s="76"/>
      <c r="Q82" s="76"/>
      <c r="R82" s="84"/>
      <c r="S82" s="84"/>
      <c r="T82" s="84"/>
      <c r="U82" s="84"/>
      <c r="V82" s="84"/>
      <c r="W82" s="84"/>
      <c r="X82" s="84"/>
      <c r="Z82" s="155" t="s">
        <v>64</v>
      </c>
      <c r="AA82" s="148" t="s">
        <v>74</v>
      </c>
      <c r="AB82" s="149" t="s">
        <v>66</v>
      </c>
      <c r="AC82" s="155">
        <v>10</v>
      </c>
      <c r="AD82" s="156">
        <f>IF(AC82="","",AC82/AC86)</f>
        <v>2.5510204081632654E-2</v>
      </c>
      <c r="AF82" s="155" t="s">
        <v>64</v>
      </c>
      <c r="AG82" s="148" t="s">
        <v>74</v>
      </c>
      <c r="AH82" s="149" t="s">
        <v>66</v>
      </c>
      <c r="AI82" s="155">
        <v>5</v>
      </c>
      <c r="AJ82" s="156">
        <f t="shared" si="18"/>
        <v>0.17241379310344829</v>
      </c>
      <c r="AL82" s="155"/>
      <c r="AM82" s="148"/>
      <c r="AN82" s="149"/>
      <c r="AO82" s="155"/>
      <c r="AP82" s="156"/>
      <c r="AW82" s="149"/>
      <c r="AX82" s="155"/>
    </row>
    <row r="83" spans="1:50" x14ac:dyDescent="0.2">
      <c r="A83" s="63"/>
      <c r="B83" s="5"/>
      <c r="C83" s="6"/>
      <c r="D83" s="63"/>
      <c r="E83" s="76"/>
      <c r="F83" s="84"/>
      <c r="H83" s="63"/>
      <c r="I83" s="5"/>
      <c r="J83" s="6"/>
      <c r="K83" s="63"/>
      <c r="L83" s="76"/>
      <c r="M83" s="76"/>
      <c r="N83" s="76"/>
      <c r="O83" s="76"/>
      <c r="P83" s="76"/>
      <c r="Q83" s="76"/>
      <c r="R83" s="84"/>
      <c r="S83" s="84"/>
      <c r="T83" s="84"/>
      <c r="U83" s="84"/>
      <c r="V83" s="84"/>
      <c r="W83" s="84"/>
      <c r="X83" s="84"/>
      <c r="Z83" s="155" t="s">
        <v>64</v>
      </c>
      <c r="AA83" s="148" t="s">
        <v>89</v>
      </c>
      <c r="AB83" s="149" t="s">
        <v>67</v>
      </c>
      <c r="AC83" s="155"/>
      <c r="AD83" s="156" t="str">
        <f>IF(AC83="","",AC83/AC86)</f>
        <v/>
      </c>
      <c r="AF83" s="155" t="s">
        <v>64</v>
      </c>
      <c r="AG83" s="148" t="s">
        <v>89</v>
      </c>
      <c r="AH83" s="149" t="s">
        <v>67</v>
      </c>
      <c r="AI83" s="155"/>
      <c r="AJ83" s="156" t="str">
        <f t="shared" si="18"/>
        <v/>
      </c>
      <c r="AL83" s="157"/>
      <c r="AM83" s="148"/>
      <c r="AN83" s="149"/>
      <c r="AO83" s="157"/>
      <c r="AP83" s="76"/>
      <c r="AW83" s="149"/>
      <c r="AX83" s="155"/>
    </row>
    <row r="84" spans="1:50" x14ac:dyDescent="0.2">
      <c r="A84" s="63"/>
      <c r="B84" s="5"/>
      <c r="C84" s="6"/>
      <c r="D84" s="63"/>
      <c r="E84" s="76"/>
      <c r="F84" s="84"/>
      <c r="H84" s="63"/>
      <c r="I84" s="5"/>
      <c r="J84" s="6"/>
      <c r="K84" s="63"/>
      <c r="L84" s="76"/>
      <c r="M84" s="76"/>
      <c r="N84" s="76"/>
      <c r="O84" s="76"/>
      <c r="P84" s="76"/>
      <c r="Q84" s="76"/>
      <c r="R84" s="84"/>
      <c r="S84" s="84"/>
      <c r="T84" s="84"/>
      <c r="U84" s="84"/>
      <c r="V84" s="84"/>
      <c r="W84" s="84"/>
      <c r="X84" s="84"/>
      <c r="Z84" s="157" t="s">
        <v>64</v>
      </c>
      <c r="AA84" s="148" t="s">
        <v>55</v>
      </c>
      <c r="AB84" s="149" t="s">
        <v>180</v>
      </c>
      <c r="AC84" s="155"/>
      <c r="AD84" s="76" t="str">
        <f>IF(AC84="","",AC84/AC86)</f>
        <v/>
      </c>
      <c r="AF84" s="157" t="s">
        <v>64</v>
      </c>
      <c r="AG84" s="148" t="s">
        <v>187</v>
      </c>
      <c r="AH84" s="149" t="s">
        <v>186</v>
      </c>
      <c r="AI84" s="155"/>
      <c r="AJ84" s="76" t="str">
        <f t="shared" si="18"/>
        <v/>
      </c>
      <c r="AL84" s="157"/>
      <c r="AM84" s="148"/>
      <c r="AN84" s="149"/>
      <c r="AO84" s="157"/>
      <c r="AP84" s="76"/>
      <c r="AW84" s="149"/>
      <c r="AX84" s="155"/>
    </row>
    <row r="85" spans="1:50" ht="13.5" thickBot="1" x14ac:dyDescent="0.25">
      <c r="A85" s="63"/>
      <c r="B85" s="5"/>
      <c r="C85" s="6"/>
      <c r="D85" s="63"/>
      <c r="E85" s="76"/>
      <c r="F85" s="84"/>
      <c r="H85" s="63"/>
      <c r="I85" s="5"/>
      <c r="J85" s="6"/>
      <c r="K85" s="63"/>
      <c r="L85" s="76"/>
      <c r="M85" s="76"/>
      <c r="N85" s="76"/>
      <c r="O85" s="76"/>
      <c r="P85" s="76"/>
      <c r="Q85" s="76"/>
      <c r="R85" s="84"/>
      <c r="S85" s="84"/>
      <c r="T85" s="84"/>
      <c r="U85" s="84"/>
      <c r="V85" s="84"/>
      <c r="W85" s="84"/>
      <c r="X85" s="84"/>
      <c r="Z85" s="154" t="s">
        <v>64</v>
      </c>
      <c r="AA85" s="154" t="s">
        <v>120</v>
      </c>
      <c r="AB85" s="150" t="s">
        <v>121</v>
      </c>
      <c r="AC85" s="154">
        <v>13</v>
      </c>
      <c r="AD85" s="62">
        <f>IF(AC85="","",AC85/AC86)</f>
        <v>3.3163265306122451E-2</v>
      </c>
      <c r="AF85" s="154" t="s">
        <v>64</v>
      </c>
      <c r="AG85" s="154" t="s">
        <v>120</v>
      </c>
      <c r="AH85" s="150" t="s">
        <v>121</v>
      </c>
      <c r="AI85" s="154"/>
      <c r="AJ85" s="62" t="str">
        <f t="shared" si="18"/>
        <v/>
      </c>
      <c r="AL85" s="157"/>
      <c r="AM85" s="157"/>
      <c r="AN85" s="149"/>
      <c r="AO85" s="157"/>
      <c r="AP85" s="76"/>
      <c r="AW85" s="149"/>
      <c r="AX85" s="155"/>
    </row>
    <row r="86" spans="1:50" x14ac:dyDescent="0.2">
      <c r="A86" s="63"/>
      <c r="B86" s="5"/>
      <c r="C86" s="6"/>
      <c r="D86" s="63"/>
      <c r="E86" s="76"/>
      <c r="F86" s="84"/>
      <c r="H86" s="63"/>
      <c r="I86" s="5"/>
      <c r="J86" s="6"/>
      <c r="K86" s="63"/>
      <c r="L86" s="76"/>
      <c r="M86" s="76"/>
      <c r="N86" s="76"/>
      <c r="O86" s="76"/>
      <c r="P86" s="76"/>
      <c r="Q86" s="76"/>
      <c r="R86" s="84"/>
      <c r="S86" s="84"/>
      <c r="T86" s="84"/>
      <c r="U86" s="84"/>
      <c r="V86" s="84"/>
      <c r="W86" s="84"/>
      <c r="X86" s="84"/>
      <c r="Z86" s="51" t="s">
        <v>31</v>
      </c>
      <c r="AA86" s="67">
        <v>2.1</v>
      </c>
      <c r="AB86" s="37" t="s">
        <v>83</v>
      </c>
      <c r="AC86" s="155">
        <f>SUM(AC63:AC85)</f>
        <v>392</v>
      </c>
      <c r="AD86" s="156">
        <f>IF(AC86="","",AC86/AC86)</f>
        <v>1</v>
      </c>
      <c r="AF86" s="51" t="s">
        <v>31</v>
      </c>
      <c r="AG86" s="67">
        <v>2</v>
      </c>
      <c r="AH86" s="37" t="s">
        <v>83</v>
      </c>
      <c r="AI86" s="155">
        <f>SUM(AI63:AI85)</f>
        <v>29</v>
      </c>
      <c r="AJ86" s="156">
        <f t="shared" si="18"/>
        <v>1</v>
      </c>
      <c r="AL86" s="157"/>
      <c r="AM86" s="157"/>
      <c r="AN86" s="149"/>
      <c r="AO86" s="157"/>
      <c r="AP86" s="76"/>
      <c r="AW86" s="149"/>
      <c r="AX86" s="155"/>
    </row>
    <row r="87" spans="1:50" x14ac:dyDescent="0.2">
      <c r="A87" s="63"/>
      <c r="B87" s="5"/>
      <c r="C87" s="6"/>
      <c r="D87" s="63"/>
      <c r="E87" s="76"/>
      <c r="F87" s="84"/>
      <c r="H87" s="63"/>
      <c r="I87" s="5"/>
      <c r="J87" s="6"/>
      <c r="K87" s="63"/>
      <c r="L87" s="76"/>
      <c r="M87" s="76"/>
      <c r="N87" s="76"/>
      <c r="O87" s="76"/>
      <c r="P87" s="76"/>
      <c r="Q87" s="76"/>
      <c r="R87" s="84"/>
      <c r="S87" s="84"/>
      <c r="T87" s="84"/>
      <c r="U87" s="84"/>
      <c r="V87" s="84"/>
      <c r="W87" s="84"/>
      <c r="X87" s="84"/>
      <c r="AL87" s="157"/>
      <c r="AM87" s="157"/>
      <c r="AN87" s="149"/>
      <c r="AO87" s="157"/>
      <c r="AP87" s="76"/>
      <c r="AW87" s="149"/>
      <c r="AX87" s="157"/>
    </row>
    <row r="88" spans="1:50" x14ac:dyDescent="0.2">
      <c r="A88" s="63"/>
      <c r="B88" s="5"/>
      <c r="C88" s="6"/>
      <c r="D88" s="63"/>
      <c r="E88" s="76"/>
      <c r="F88" s="84"/>
      <c r="H88" s="63"/>
      <c r="I88" s="5"/>
      <c r="J88" s="6"/>
      <c r="K88" s="63"/>
      <c r="L88" s="76"/>
      <c r="M88" s="76"/>
      <c r="N88" s="76"/>
      <c r="O88" s="76"/>
      <c r="P88" s="76"/>
      <c r="Q88" s="76"/>
      <c r="R88" s="84"/>
      <c r="S88" s="84"/>
      <c r="T88" s="84"/>
      <c r="U88" s="84"/>
      <c r="V88" s="84"/>
      <c r="W88" s="84"/>
      <c r="X88" s="84"/>
      <c r="AL88" s="90"/>
      <c r="AM88" s="200"/>
      <c r="AN88" s="37"/>
      <c r="AO88" s="157"/>
      <c r="AP88" s="76"/>
      <c r="AW88" s="149"/>
      <c r="AX88" s="157"/>
    </row>
    <row r="89" spans="1:50" x14ac:dyDescent="0.2">
      <c r="A89" s="63"/>
      <c r="B89" s="5"/>
      <c r="C89" s="6"/>
      <c r="D89" s="63"/>
      <c r="E89" s="76"/>
      <c r="F89" s="84"/>
      <c r="H89" s="63"/>
      <c r="I89" s="5"/>
      <c r="J89" s="6"/>
      <c r="K89" s="63"/>
      <c r="L89" s="76"/>
      <c r="M89" s="76"/>
      <c r="N89" s="76"/>
      <c r="O89" s="76"/>
      <c r="P89" s="76"/>
      <c r="Q89" s="76"/>
      <c r="R89" s="84"/>
      <c r="S89" s="84"/>
      <c r="T89" s="84"/>
      <c r="U89" s="84"/>
      <c r="V89" s="84"/>
      <c r="W89" s="84"/>
      <c r="X89" s="84"/>
      <c r="AW89" s="149"/>
      <c r="AX89" s="157"/>
    </row>
    <row r="90" spans="1:50" x14ac:dyDescent="0.2">
      <c r="A90" s="63"/>
      <c r="B90" s="5"/>
      <c r="C90" s="6"/>
      <c r="D90" s="63"/>
      <c r="E90" s="76"/>
      <c r="F90" s="84"/>
      <c r="H90" s="63"/>
      <c r="I90" s="5"/>
      <c r="J90" s="6"/>
      <c r="K90" s="63"/>
      <c r="L90" s="76"/>
      <c r="M90" s="76"/>
      <c r="N90" s="76"/>
      <c r="O90" s="76"/>
      <c r="P90" s="76"/>
      <c r="Q90" s="76"/>
      <c r="R90" s="84"/>
      <c r="S90" s="84"/>
      <c r="T90" s="84"/>
      <c r="U90" s="84"/>
      <c r="V90" s="84"/>
      <c r="W90" s="84"/>
      <c r="X90" s="84"/>
      <c r="AX90" s="157"/>
    </row>
    <row r="91" spans="1:50" x14ac:dyDescent="0.2">
      <c r="A91" s="63"/>
      <c r="B91" s="63"/>
      <c r="C91" s="6"/>
      <c r="D91" s="63"/>
      <c r="E91" s="76"/>
      <c r="F91" s="84"/>
      <c r="H91" s="63"/>
      <c r="I91" s="5"/>
      <c r="J91" s="6"/>
      <c r="K91" s="63"/>
      <c r="L91" s="76"/>
      <c r="M91" s="76"/>
      <c r="N91" s="76"/>
      <c r="O91" s="76"/>
      <c r="P91" s="76"/>
      <c r="Q91" s="76"/>
      <c r="R91" s="84"/>
      <c r="S91" s="84"/>
      <c r="T91" s="84"/>
      <c r="U91" s="84"/>
      <c r="V91" s="84"/>
      <c r="W91" s="84"/>
      <c r="X91" s="84"/>
      <c r="AX91" s="157"/>
    </row>
    <row r="92" spans="1:50" x14ac:dyDescent="0.2">
      <c r="A92" s="90"/>
      <c r="B92" s="91"/>
      <c r="C92" s="37"/>
      <c r="D92" s="63"/>
      <c r="E92" s="76"/>
      <c r="F92" s="84"/>
      <c r="H92" s="63"/>
      <c r="I92" s="63"/>
      <c r="J92" s="6"/>
      <c r="K92" s="63"/>
      <c r="L92" s="76"/>
      <c r="M92" s="76"/>
      <c r="N92" s="76"/>
      <c r="O92" s="76"/>
      <c r="P92" s="76"/>
      <c r="Q92" s="76"/>
      <c r="R92" s="84"/>
      <c r="S92" s="84"/>
      <c r="T92" s="84"/>
      <c r="U92" s="84"/>
      <c r="V92" s="84"/>
      <c r="W92" s="84"/>
      <c r="X92" s="84"/>
    </row>
    <row r="93" spans="1:50" x14ac:dyDescent="0.2">
      <c r="A93" s="84"/>
      <c r="B93" s="84"/>
      <c r="C93" s="84"/>
      <c r="D93" s="84"/>
      <c r="E93" s="84"/>
      <c r="F93" s="84"/>
      <c r="H93" s="90"/>
      <c r="I93" s="91"/>
      <c r="J93" s="37"/>
      <c r="K93" s="63"/>
      <c r="L93" s="76"/>
      <c r="M93" s="76"/>
      <c r="N93" s="76"/>
      <c r="O93" s="76"/>
      <c r="P93" s="76"/>
      <c r="Q93" s="76"/>
      <c r="R93" s="84"/>
      <c r="S93" s="84"/>
      <c r="T93" s="84"/>
      <c r="U93" s="84"/>
      <c r="V93" s="84"/>
      <c r="W93" s="84"/>
      <c r="X93" s="84"/>
    </row>
    <row r="94" spans="1:50" x14ac:dyDescent="0.2"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50" x14ac:dyDescent="0.2"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spans="1:50" x14ac:dyDescent="0.2"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</row>
  </sheetData>
  <phoneticPr fontId="0" type="noConversion"/>
  <printOptions horizontalCentered="1" verticalCentered="1"/>
  <pageMargins left="0.5" right="0.5" top="1" bottom="1" header="0.5" footer="0.5"/>
  <pageSetup scale="64" orientation="landscape" horizontalDpi="4294967293" verticalDpi="4294967293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K1" workbookViewId="0">
      <selection activeCell="S2" sqref="S2:T2"/>
    </sheetView>
  </sheetViews>
  <sheetFormatPr defaultColWidth="8.7109375" defaultRowHeight="12.75" x14ac:dyDescent="0.2"/>
  <cols>
    <col min="1" max="1" width="12.42578125" style="145" customWidth="1"/>
    <col min="2" max="2" width="14.140625" customWidth="1"/>
    <col min="3" max="3" width="20.7109375" customWidth="1"/>
    <col min="7" max="7" width="12.42578125" customWidth="1"/>
    <col min="8" max="8" width="14.140625" customWidth="1"/>
    <col min="9" max="9" width="20.7109375" customWidth="1"/>
    <col min="13" max="13" width="12.140625" customWidth="1"/>
    <col min="14" max="14" width="11.7109375" customWidth="1"/>
    <col min="15" max="15" width="23" customWidth="1"/>
    <col min="19" max="19" width="11.28515625" customWidth="1"/>
    <col min="20" max="20" width="10.7109375" customWidth="1"/>
    <col min="21" max="21" width="17.42578125" customWidth="1"/>
  </cols>
  <sheetData>
    <row r="1" spans="1:23" x14ac:dyDescent="0.2">
      <c r="A1" s="212">
        <v>2012</v>
      </c>
      <c r="B1" s="220" t="s">
        <v>256</v>
      </c>
      <c r="G1" s="212">
        <v>2013</v>
      </c>
      <c r="H1" s="220" t="s">
        <v>257</v>
      </c>
      <c r="I1" s="145"/>
      <c r="J1" s="145"/>
      <c r="K1" s="145"/>
    </row>
    <row r="2" spans="1:23" x14ac:dyDescent="0.2">
      <c r="B2" s="145"/>
      <c r="C2" s="145"/>
      <c r="D2" s="145"/>
      <c r="E2" s="145"/>
      <c r="G2" s="145"/>
      <c r="H2" s="145"/>
      <c r="I2" s="145"/>
      <c r="J2" s="145"/>
      <c r="K2" s="145"/>
      <c r="M2" s="153">
        <v>2014</v>
      </c>
      <c r="N2" s="218" t="s">
        <v>301</v>
      </c>
      <c r="S2" s="153">
        <v>2014</v>
      </c>
      <c r="T2" s="218" t="s">
        <v>301</v>
      </c>
    </row>
    <row r="3" spans="1:23" ht="13.5" thickBot="1" x14ac:dyDescent="0.25">
      <c r="A3" s="21" t="s">
        <v>246</v>
      </c>
      <c r="B3" s="21"/>
      <c r="G3" s="21" t="s">
        <v>262</v>
      </c>
      <c r="H3" s="21"/>
      <c r="I3" s="145"/>
      <c r="J3" s="145"/>
      <c r="K3" s="145"/>
      <c r="M3" s="21" t="s">
        <v>286</v>
      </c>
      <c r="S3" s="21" t="s">
        <v>287</v>
      </c>
      <c r="T3" s="145"/>
      <c r="U3" s="145"/>
      <c r="V3" s="145"/>
      <c r="W3" s="145"/>
    </row>
    <row r="4" spans="1:23" ht="39" thickBot="1" x14ac:dyDescent="0.25">
      <c r="A4" s="209" t="s">
        <v>69</v>
      </c>
      <c r="B4" s="209" t="s">
        <v>70</v>
      </c>
      <c r="C4" s="158" t="s">
        <v>71</v>
      </c>
      <c r="D4" s="158" t="s">
        <v>72</v>
      </c>
      <c r="E4" s="158" t="s">
        <v>73</v>
      </c>
      <c r="G4" s="209" t="s">
        <v>69</v>
      </c>
      <c r="H4" s="209" t="s">
        <v>70</v>
      </c>
      <c r="I4" s="158" t="s">
        <v>71</v>
      </c>
      <c r="J4" s="158" t="s">
        <v>72</v>
      </c>
      <c r="K4" s="158" t="s">
        <v>73</v>
      </c>
      <c r="M4" s="158" t="s">
        <v>69</v>
      </c>
      <c r="N4" s="158" t="s">
        <v>70</v>
      </c>
      <c r="O4" s="158" t="s">
        <v>71</v>
      </c>
      <c r="P4" s="158" t="s">
        <v>72</v>
      </c>
      <c r="Q4" s="158" t="s">
        <v>73</v>
      </c>
      <c r="S4" s="158" t="s">
        <v>69</v>
      </c>
      <c r="T4" s="158" t="s">
        <v>70</v>
      </c>
      <c r="U4" s="158" t="s">
        <v>71</v>
      </c>
      <c r="V4" s="158" t="s">
        <v>72</v>
      </c>
      <c r="W4" s="158" t="s">
        <v>73</v>
      </c>
    </row>
    <row r="5" spans="1:23" x14ac:dyDescent="0.2">
      <c r="A5" s="145" t="s">
        <v>200</v>
      </c>
      <c r="B5" s="148" t="s">
        <v>74</v>
      </c>
      <c r="C5" s="149" t="s">
        <v>79</v>
      </c>
      <c r="D5" s="145">
        <v>2</v>
      </c>
      <c r="E5" s="156">
        <f>IF(D5="","",D5/D29)</f>
        <v>5.8823529411764705E-2</v>
      </c>
      <c r="G5" s="145" t="s">
        <v>200</v>
      </c>
      <c r="H5" s="148" t="s">
        <v>74</v>
      </c>
      <c r="I5" s="149" t="s">
        <v>79</v>
      </c>
      <c r="J5" s="145"/>
      <c r="K5" s="156" t="str">
        <f>IF(J5="","",J5/J29)</f>
        <v/>
      </c>
      <c r="M5" t="s">
        <v>200</v>
      </c>
      <c r="N5" s="148" t="s">
        <v>74</v>
      </c>
      <c r="O5" s="149" t="s">
        <v>79</v>
      </c>
      <c r="P5" s="145"/>
      <c r="Q5" s="156" t="str">
        <f>IF(P5="","",P5/P$40)</f>
        <v/>
      </c>
      <c r="S5" s="145" t="s">
        <v>199</v>
      </c>
      <c r="T5" s="148" t="s">
        <v>74</v>
      </c>
      <c r="U5" s="149" t="s">
        <v>79</v>
      </c>
      <c r="V5" s="145"/>
      <c r="W5" s="156" t="str">
        <f>IF(V5="","",V5/V$40)</f>
        <v/>
      </c>
    </row>
    <row r="6" spans="1:23" x14ac:dyDescent="0.2">
      <c r="A6" s="145" t="s">
        <v>200</v>
      </c>
      <c r="B6" s="148" t="s">
        <v>87</v>
      </c>
      <c r="C6" s="149" t="s">
        <v>88</v>
      </c>
      <c r="D6" s="145"/>
      <c r="E6" s="156" t="str">
        <f>IF(D6="","",D6/D29)</f>
        <v/>
      </c>
      <c r="G6" s="145" t="s">
        <v>200</v>
      </c>
      <c r="H6" s="148" t="s">
        <v>87</v>
      </c>
      <c r="I6" s="149" t="s">
        <v>88</v>
      </c>
      <c r="J6" s="145"/>
      <c r="K6" s="156" t="str">
        <f>IF(J6="","",J6/J29)</f>
        <v/>
      </c>
      <c r="M6" s="145" t="s">
        <v>200</v>
      </c>
      <c r="N6" s="148" t="s">
        <v>87</v>
      </c>
      <c r="O6" s="149" t="s">
        <v>88</v>
      </c>
      <c r="P6" s="145"/>
      <c r="Q6" s="156" t="str">
        <f t="shared" ref="Q6:Q39" si="0">IF(P6="","",P6/P$40)</f>
        <v/>
      </c>
      <c r="S6" s="145" t="s">
        <v>199</v>
      </c>
      <c r="T6" s="148" t="s">
        <v>87</v>
      </c>
      <c r="U6" s="149" t="s">
        <v>88</v>
      </c>
      <c r="V6" s="145">
        <v>3</v>
      </c>
      <c r="W6" s="156">
        <f t="shared" ref="W6:W39" si="1">IF(V6="","",V6/V$40)</f>
        <v>9.375E-2</v>
      </c>
    </row>
    <row r="7" spans="1:23" x14ac:dyDescent="0.2">
      <c r="A7" s="145" t="s">
        <v>200</v>
      </c>
      <c r="B7" s="148" t="s">
        <v>76</v>
      </c>
      <c r="C7" s="149" t="s">
        <v>80</v>
      </c>
      <c r="D7" s="145"/>
      <c r="E7" s="156" t="str">
        <f>IF(D7="","",D7/D29)</f>
        <v/>
      </c>
      <c r="G7" s="145" t="s">
        <v>200</v>
      </c>
      <c r="H7" s="148" t="s">
        <v>76</v>
      </c>
      <c r="I7" s="149" t="s">
        <v>80</v>
      </c>
      <c r="J7" s="145">
        <v>20</v>
      </c>
      <c r="K7" s="156">
        <f>IF(J7="","",J7/J29)</f>
        <v>0.12820512820512819</v>
      </c>
      <c r="M7" s="145" t="s">
        <v>200</v>
      </c>
      <c r="N7" s="148" t="s">
        <v>76</v>
      </c>
      <c r="O7" s="149" t="s">
        <v>80</v>
      </c>
      <c r="P7" s="145"/>
      <c r="Q7" s="156" t="str">
        <f t="shared" si="0"/>
        <v/>
      </c>
      <c r="S7" s="145" t="s">
        <v>199</v>
      </c>
      <c r="T7" s="148" t="s">
        <v>76</v>
      </c>
      <c r="U7" s="149" t="s">
        <v>80</v>
      </c>
      <c r="V7" s="145"/>
      <c r="W7" s="156" t="str">
        <f t="shared" si="1"/>
        <v/>
      </c>
    </row>
    <row r="8" spans="1:23" x14ac:dyDescent="0.2">
      <c r="A8" s="145" t="s">
        <v>200</v>
      </c>
      <c r="B8" s="148" t="s">
        <v>74</v>
      </c>
      <c r="C8" s="149" t="s">
        <v>100</v>
      </c>
      <c r="D8" s="145"/>
      <c r="E8" s="156" t="str">
        <f>IF(D8="","",D8/D29)</f>
        <v/>
      </c>
      <c r="G8" s="145" t="s">
        <v>200</v>
      </c>
      <c r="H8" s="148" t="s">
        <v>74</v>
      </c>
      <c r="I8" s="149" t="s">
        <v>100</v>
      </c>
      <c r="J8" s="145">
        <v>10</v>
      </c>
      <c r="K8" s="156">
        <f>IF(J8="","",J8/J29)</f>
        <v>6.4102564102564097E-2</v>
      </c>
      <c r="M8" s="145" t="s">
        <v>200</v>
      </c>
      <c r="N8" s="148" t="s">
        <v>74</v>
      </c>
      <c r="O8" s="149" t="s">
        <v>100</v>
      </c>
      <c r="P8" s="145"/>
      <c r="Q8" s="156" t="str">
        <f t="shared" si="0"/>
        <v/>
      </c>
      <c r="S8" s="145" t="s">
        <v>199</v>
      </c>
      <c r="T8" s="148" t="s">
        <v>74</v>
      </c>
      <c r="U8" s="149" t="s">
        <v>100</v>
      </c>
      <c r="V8" s="145"/>
      <c r="W8" s="156" t="str">
        <f t="shared" si="1"/>
        <v/>
      </c>
    </row>
    <row r="9" spans="1:23" x14ac:dyDescent="0.2">
      <c r="A9" s="145" t="s">
        <v>200</v>
      </c>
      <c r="B9" s="148" t="s">
        <v>89</v>
      </c>
      <c r="C9" s="149" t="s">
        <v>14</v>
      </c>
      <c r="D9" s="145"/>
      <c r="E9" s="156" t="str">
        <f>IF(D9="","",D9/D29)</f>
        <v/>
      </c>
      <c r="G9" s="145" t="s">
        <v>200</v>
      </c>
      <c r="H9" s="148" t="s">
        <v>89</v>
      </c>
      <c r="I9" s="149" t="s">
        <v>14</v>
      </c>
      <c r="J9" s="145"/>
      <c r="K9" s="156" t="str">
        <f>IF(J9="","",J9/J29)</f>
        <v/>
      </c>
      <c r="M9" s="145" t="s">
        <v>200</v>
      </c>
      <c r="N9" s="148" t="s">
        <v>89</v>
      </c>
      <c r="O9" s="149" t="s">
        <v>14</v>
      </c>
      <c r="P9" s="145">
        <v>10</v>
      </c>
      <c r="Q9" s="156">
        <f t="shared" si="0"/>
        <v>6.3291139240506333E-2</v>
      </c>
      <c r="S9" s="145" t="s">
        <v>199</v>
      </c>
      <c r="T9" s="148" t="s">
        <v>89</v>
      </c>
      <c r="U9" s="149" t="s">
        <v>14</v>
      </c>
      <c r="V9" s="145">
        <v>5</v>
      </c>
      <c r="W9" s="156">
        <f t="shared" si="1"/>
        <v>0.15625</v>
      </c>
    </row>
    <row r="10" spans="1:23" x14ac:dyDescent="0.2">
      <c r="A10" s="145" t="s">
        <v>200</v>
      </c>
      <c r="B10" s="148" t="s">
        <v>89</v>
      </c>
      <c r="C10" s="149" t="s">
        <v>16</v>
      </c>
      <c r="D10" s="145"/>
      <c r="E10" s="156" t="str">
        <f>IF(D10="","",D10/D29)</f>
        <v/>
      </c>
      <c r="G10" s="145" t="s">
        <v>200</v>
      </c>
      <c r="H10" s="148" t="s">
        <v>89</v>
      </c>
      <c r="I10" s="149" t="s">
        <v>16</v>
      </c>
      <c r="J10" s="145"/>
      <c r="K10" s="156" t="str">
        <f>IF(J10="","",J10/J29)</f>
        <v/>
      </c>
      <c r="M10" s="145" t="s">
        <v>200</v>
      </c>
      <c r="N10" s="148" t="s">
        <v>89</v>
      </c>
      <c r="O10" s="149" t="s">
        <v>16</v>
      </c>
      <c r="P10" s="145"/>
      <c r="Q10" s="156" t="str">
        <f t="shared" si="0"/>
        <v/>
      </c>
      <c r="S10" s="145" t="s">
        <v>199</v>
      </c>
      <c r="T10" s="148" t="s">
        <v>89</v>
      </c>
      <c r="U10" s="149" t="s">
        <v>16</v>
      </c>
      <c r="V10" s="145"/>
      <c r="W10" s="156" t="str">
        <f t="shared" si="1"/>
        <v/>
      </c>
    </row>
    <row r="11" spans="1:23" x14ac:dyDescent="0.2">
      <c r="A11" s="145" t="s">
        <v>200</v>
      </c>
      <c r="B11" s="148" t="s">
        <v>91</v>
      </c>
      <c r="C11" s="149" t="s">
        <v>81</v>
      </c>
      <c r="D11" s="145"/>
      <c r="E11" s="156" t="str">
        <f>IF(D11="","",D11/D29)</f>
        <v/>
      </c>
      <c r="G11" s="145" t="s">
        <v>200</v>
      </c>
      <c r="H11" s="148" t="s">
        <v>91</v>
      </c>
      <c r="I11" s="149" t="s">
        <v>81</v>
      </c>
      <c r="J11" s="145"/>
      <c r="K11" s="156" t="str">
        <f>IF(J11="","",J11/J29)</f>
        <v/>
      </c>
      <c r="M11" s="145" t="s">
        <v>200</v>
      </c>
      <c r="N11" s="148" t="s">
        <v>91</v>
      </c>
      <c r="O11" s="149" t="s">
        <v>81</v>
      </c>
      <c r="P11" s="145"/>
      <c r="Q11" s="156" t="str">
        <f t="shared" si="0"/>
        <v/>
      </c>
      <c r="S11" s="145" t="s">
        <v>199</v>
      </c>
      <c r="T11" s="148" t="s">
        <v>91</v>
      </c>
      <c r="U11" s="149" t="s">
        <v>81</v>
      </c>
      <c r="V11" s="145"/>
      <c r="W11" s="156" t="str">
        <f t="shared" si="1"/>
        <v/>
      </c>
    </row>
    <row r="12" spans="1:23" x14ac:dyDescent="0.2">
      <c r="A12" s="145" t="s">
        <v>200</v>
      </c>
      <c r="B12" s="148" t="s">
        <v>92</v>
      </c>
      <c r="C12" s="149" t="s">
        <v>93</v>
      </c>
      <c r="D12" s="145">
        <v>2</v>
      </c>
      <c r="E12" s="156">
        <f>IF(D12="","",D12/D29)</f>
        <v>5.8823529411764705E-2</v>
      </c>
      <c r="G12" s="145" t="s">
        <v>200</v>
      </c>
      <c r="H12" s="148" t="s">
        <v>92</v>
      </c>
      <c r="I12" s="149" t="s">
        <v>93</v>
      </c>
      <c r="J12" s="145"/>
      <c r="K12" s="156" t="str">
        <f>IF(J12="","",J12/J29)</f>
        <v/>
      </c>
      <c r="M12" s="145" t="s">
        <v>200</v>
      </c>
      <c r="N12" s="148" t="s">
        <v>92</v>
      </c>
      <c r="O12" s="149" t="s">
        <v>93</v>
      </c>
      <c r="P12" s="145"/>
      <c r="Q12" s="156" t="str">
        <f t="shared" si="0"/>
        <v/>
      </c>
      <c r="S12" s="145" t="s">
        <v>199</v>
      </c>
      <c r="T12" s="148" t="s">
        <v>92</v>
      </c>
      <c r="U12" s="149" t="s">
        <v>93</v>
      </c>
      <c r="V12" s="145">
        <v>2</v>
      </c>
      <c r="W12" s="156">
        <f t="shared" si="1"/>
        <v>6.25E-2</v>
      </c>
    </row>
    <row r="13" spans="1:23" x14ac:dyDescent="0.2">
      <c r="A13" s="145" t="s">
        <v>200</v>
      </c>
      <c r="B13" s="148" t="s">
        <v>95</v>
      </c>
      <c r="C13" s="149" t="s">
        <v>96</v>
      </c>
      <c r="D13" s="145"/>
      <c r="E13" s="156" t="str">
        <f>IF(D13="","",D13/D29)</f>
        <v/>
      </c>
      <c r="G13" s="145" t="s">
        <v>200</v>
      </c>
      <c r="H13" s="148" t="s">
        <v>95</v>
      </c>
      <c r="I13" s="149" t="s">
        <v>96</v>
      </c>
      <c r="J13" s="145">
        <v>4</v>
      </c>
      <c r="K13" s="156">
        <f>IF(J13="","",J13/J29)</f>
        <v>2.564102564102564E-2</v>
      </c>
      <c r="M13" s="145" t="s">
        <v>200</v>
      </c>
      <c r="N13" s="148" t="s">
        <v>95</v>
      </c>
      <c r="O13" s="149" t="s">
        <v>96</v>
      </c>
      <c r="P13" s="145"/>
      <c r="Q13" s="156" t="str">
        <f t="shared" si="0"/>
        <v/>
      </c>
      <c r="S13" s="145" t="s">
        <v>199</v>
      </c>
      <c r="T13" s="148" t="s">
        <v>95</v>
      </c>
      <c r="U13" s="149" t="s">
        <v>96</v>
      </c>
      <c r="V13" s="145"/>
      <c r="W13" s="156" t="str">
        <f t="shared" si="1"/>
        <v/>
      </c>
    </row>
    <row r="14" spans="1:23" x14ac:dyDescent="0.2">
      <c r="A14" s="145" t="s">
        <v>200</v>
      </c>
      <c r="B14" s="148" t="s">
        <v>99</v>
      </c>
      <c r="C14" s="149" t="s">
        <v>84</v>
      </c>
      <c r="D14" s="145"/>
      <c r="E14" s="156" t="str">
        <f>IF(D14="","",D14/D29)</f>
        <v/>
      </c>
      <c r="G14" s="145" t="s">
        <v>200</v>
      </c>
      <c r="H14" s="148" t="s">
        <v>99</v>
      </c>
      <c r="I14" s="149" t="s">
        <v>84</v>
      </c>
      <c r="J14" s="145"/>
      <c r="K14" s="156" t="str">
        <f>IF(J14="","",J14/J29)</f>
        <v/>
      </c>
      <c r="M14" s="145" t="s">
        <v>200</v>
      </c>
      <c r="N14" s="148" t="s">
        <v>99</v>
      </c>
      <c r="O14" s="149" t="s">
        <v>84</v>
      </c>
      <c r="P14" s="145"/>
      <c r="Q14" s="156" t="str">
        <f t="shared" si="0"/>
        <v/>
      </c>
      <c r="S14" s="145" t="s">
        <v>199</v>
      </c>
      <c r="T14" s="148" t="s">
        <v>99</v>
      </c>
      <c r="U14" s="149" t="s">
        <v>84</v>
      </c>
      <c r="V14" s="145"/>
      <c r="W14" s="156" t="str">
        <f t="shared" si="1"/>
        <v/>
      </c>
    </row>
    <row r="15" spans="1:23" x14ac:dyDescent="0.2">
      <c r="A15" s="145" t="s">
        <v>200</v>
      </c>
      <c r="B15" s="148" t="s">
        <v>182</v>
      </c>
      <c r="C15" s="149" t="s">
        <v>102</v>
      </c>
      <c r="D15" s="145"/>
      <c r="E15" s="156" t="str">
        <f>IF(D15="","",D15/D29)</f>
        <v/>
      </c>
      <c r="G15" s="145" t="s">
        <v>200</v>
      </c>
      <c r="H15" s="148" t="s">
        <v>182</v>
      </c>
      <c r="I15" s="149" t="s">
        <v>102</v>
      </c>
      <c r="J15" s="145"/>
      <c r="K15" s="156" t="str">
        <f>IF(J15="","",J15/J29)</f>
        <v/>
      </c>
      <c r="M15" s="145" t="s">
        <v>200</v>
      </c>
      <c r="N15" s="148" t="s">
        <v>182</v>
      </c>
      <c r="O15" s="149" t="s">
        <v>102</v>
      </c>
      <c r="P15" s="145"/>
      <c r="Q15" s="156" t="str">
        <f t="shared" si="0"/>
        <v/>
      </c>
      <c r="S15" s="145" t="s">
        <v>199</v>
      </c>
      <c r="T15" s="148" t="s">
        <v>182</v>
      </c>
      <c r="U15" s="149" t="s">
        <v>102</v>
      </c>
      <c r="V15" s="145"/>
      <c r="W15" s="156" t="str">
        <f t="shared" si="1"/>
        <v/>
      </c>
    </row>
    <row r="16" spans="1:23" ht="24" x14ac:dyDescent="0.2">
      <c r="A16" s="145" t="s">
        <v>200</v>
      </c>
      <c r="B16" s="148" t="s">
        <v>75</v>
      </c>
      <c r="C16" s="149" t="s">
        <v>17</v>
      </c>
      <c r="D16" s="145"/>
      <c r="E16" s="156" t="str">
        <f>IF(D16="","",D16/D29)</f>
        <v/>
      </c>
      <c r="G16" s="145" t="s">
        <v>200</v>
      </c>
      <c r="H16" s="148" t="s">
        <v>75</v>
      </c>
      <c r="I16" s="149" t="s">
        <v>17</v>
      </c>
      <c r="J16" s="145">
        <v>2</v>
      </c>
      <c r="K16" s="156">
        <f>IF(J16="","",J16/J29)</f>
        <v>1.282051282051282E-2</v>
      </c>
      <c r="M16" s="145" t="s">
        <v>200</v>
      </c>
      <c r="N16" s="148" t="s">
        <v>75</v>
      </c>
      <c r="O16" s="149" t="s">
        <v>17</v>
      </c>
      <c r="P16" s="145">
        <v>5</v>
      </c>
      <c r="Q16" s="156">
        <f t="shared" si="0"/>
        <v>3.1645569620253167E-2</v>
      </c>
      <c r="S16" s="145" t="s">
        <v>199</v>
      </c>
      <c r="T16" s="148" t="s">
        <v>75</v>
      </c>
      <c r="U16" s="149" t="s">
        <v>17</v>
      </c>
      <c r="V16" s="145"/>
      <c r="W16" s="156" t="str">
        <f t="shared" si="1"/>
        <v/>
      </c>
    </row>
    <row r="17" spans="1:23" x14ac:dyDescent="0.2">
      <c r="A17" s="145" t="s">
        <v>200</v>
      </c>
      <c r="B17" s="148" t="s">
        <v>77</v>
      </c>
      <c r="C17" s="149" t="s">
        <v>82</v>
      </c>
      <c r="D17" s="145"/>
      <c r="E17" s="156" t="str">
        <f>IF(D17="","",D17/D29)</f>
        <v/>
      </c>
      <c r="G17" s="145" t="s">
        <v>200</v>
      </c>
      <c r="H17" s="148" t="s">
        <v>77</v>
      </c>
      <c r="I17" s="149" t="s">
        <v>82</v>
      </c>
      <c r="J17" s="145">
        <v>10</v>
      </c>
      <c r="K17" s="156">
        <f>IF(J17="","",J17/J29)</f>
        <v>6.4102564102564097E-2</v>
      </c>
      <c r="M17" s="145" t="s">
        <v>200</v>
      </c>
      <c r="N17" s="148" t="s">
        <v>77</v>
      </c>
      <c r="O17" s="151" t="s">
        <v>2</v>
      </c>
      <c r="P17" s="145">
        <v>100</v>
      </c>
      <c r="Q17" s="156">
        <f t="shared" si="0"/>
        <v>0.63291139240506333</v>
      </c>
      <c r="S17" s="145" t="s">
        <v>199</v>
      </c>
      <c r="T17" s="148" t="s">
        <v>77</v>
      </c>
      <c r="U17" s="149" t="s">
        <v>82</v>
      </c>
      <c r="V17" s="145"/>
      <c r="W17" s="156" t="str">
        <f t="shared" si="1"/>
        <v/>
      </c>
    </row>
    <row r="18" spans="1:23" x14ac:dyDescent="0.2">
      <c r="A18" s="145" t="s">
        <v>200</v>
      </c>
      <c r="B18" s="148" t="s">
        <v>107</v>
      </c>
      <c r="C18" s="149" t="s">
        <v>115</v>
      </c>
      <c r="D18" s="145"/>
      <c r="E18" s="156" t="str">
        <f>IF(D18="","",D18/D29)</f>
        <v/>
      </c>
      <c r="G18" s="145" t="s">
        <v>200</v>
      </c>
      <c r="H18" s="148" t="s">
        <v>107</v>
      </c>
      <c r="I18" s="149" t="s">
        <v>115</v>
      </c>
      <c r="J18" s="145"/>
      <c r="K18" s="156" t="str">
        <f>IF(J18="","",J18/J29)</f>
        <v/>
      </c>
      <c r="M18" s="145" t="s">
        <v>200</v>
      </c>
      <c r="N18" s="148" t="s">
        <v>107</v>
      </c>
      <c r="O18" s="149" t="s">
        <v>115</v>
      </c>
      <c r="P18" s="145"/>
      <c r="Q18" s="156" t="str">
        <f t="shared" si="0"/>
        <v/>
      </c>
      <c r="S18" s="145" t="s">
        <v>199</v>
      </c>
      <c r="T18" s="148" t="s">
        <v>107</v>
      </c>
      <c r="U18" s="149" t="s">
        <v>115</v>
      </c>
      <c r="V18" s="145"/>
      <c r="W18" s="156" t="str">
        <f t="shared" si="1"/>
        <v/>
      </c>
    </row>
    <row r="19" spans="1:23" x14ac:dyDescent="0.2">
      <c r="A19" s="145" t="s">
        <v>200</v>
      </c>
      <c r="B19" s="148" t="s">
        <v>107</v>
      </c>
      <c r="C19" s="149" t="s">
        <v>108</v>
      </c>
      <c r="D19" s="145"/>
      <c r="E19" s="156" t="str">
        <f>IF(D19="","",D19/D29)</f>
        <v/>
      </c>
      <c r="G19" s="145" t="s">
        <v>200</v>
      </c>
      <c r="H19" s="148" t="s">
        <v>107</v>
      </c>
      <c r="I19" s="149" t="s">
        <v>108</v>
      </c>
      <c r="J19" s="145"/>
      <c r="K19" s="156" t="str">
        <f>IF(J19="","",J19/J29)</f>
        <v/>
      </c>
      <c r="M19" s="145" t="s">
        <v>200</v>
      </c>
      <c r="N19" s="148" t="s">
        <v>107</v>
      </c>
      <c r="O19" s="149" t="s">
        <v>108</v>
      </c>
      <c r="P19" s="145"/>
      <c r="Q19" s="156" t="str">
        <f t="shared" si="0"/>
        <v/>
      </c>
      <c r="S19" s="145" t="s">
        <v>199</v>
      </c>
      <c r="T19" s="148" t="s">
        <v>107</v>
      </c>
      <c r="U19" s="149" t="s">
        <v>108</v>
      </c>
      <c r="V19" s="145"/>
      <c r="W19" s="156" t="str">
        <f t="shared" si="1"/>
        <v/>
      </c>
    </row>
    <row r="20" spans="1:23" x14ac:dyDescent="0.2">
      <c r="A20" s="145" t="s">
        <v>200</v>
      </c>
      <c r="B20" s="148" t="s">
        <v>109</v>
      </c>
      <c r="C20" s="149" t="s">
        <v>110</v>
      </c>
      <c r="D20" s="145"/>
      <c r="E20" s="156" t="str">
        <f>IF(D20="","",D20/D29)</f>
        <v/>
      </c>
      <c r="G20" s="145" t="s">
        <v>200</v>
      </c>
      <c r="H20" s="148" t="s">
        <v>109</v>
      </c>
      <c r="I20" s="149" t="s">
        <v>110</v>
      </c>
      <c r="J20" s="145"/>
      <c r="K20" s="156" t="str">
        <f>IF(J20="","",J20/J29)</f>
        <v/>
      </c>
      <c r="M20" s="145" t="s">
        <v>200</v>
      </c>
      <c r="N20" s="148" t="s">
        <v>109</v>
      </c>
      <c r="O20" s="149" t="s">
        <v>110</v>
      </c>
      <c r="P20" s="145"/>
      <c r="Q20" s="156" t="str">
        <f t="shared" si="0"/>
        <v/>
      </c>
      <c r="S20" s="145" t="s">
        <v>199</v>
      </c>
      <c r="T20" s="148" t="s">
        <v>109</v>
      </c>
      <c r="U20" s="149" t="s">
        <v>110</v>
      </c>
      <c r="V20" s="145"/>
      <c r="W20" s="156" t="str">
        <f t="shared" si="1"/>
        <v/>
      </c>
    </row>
    <row r="21" spans="1:23" x14ac:dyDescent="0.2">
      <c r="A21" s="145" t="s">
        <v>200</v>
      </c>
      <c r="B21" s="148" t="s">
        <v>74</v>
      </c>
      <c r="C21" s="149" t="s">
        <v>111</v>
      </c>
      <c r="D21" s="145"/>
      <c r="E21" s="156" t="str">
        <f>IF(D21="","",D21/D29)</f>
        <v/>
      </c>
      <c r="G21" s="145" t="s">
        <v>200</v>
      </c>
      <c r="H21" s="148" t="s">
        <v>74</v>
      </c>
      <c r="I21" s="149" t="s">
        <v>111</v>
      </c>
      <c r="J21" s="145"/>
      <c r="K21" s="156" t="str">
        <f>IF(J21="","",J21/J29)</f>
        <v/>
      </c>
      <c r="M21" s="145" t="s">
        <v>200</v>
      </c>
      <c r="N21" s="148" t="s">
        <v>74</v>
      </c>
      <c r="O21" s="149" t="s">
        <v>111</v>
      </c>
      <c r="P21" s="145"/>
      <c r="Q21" s="156" t="str">
        <f t="shared" si="0"/>
        <v/>
      </c>
      <c r="S21" s="145" t="s">
        <v>199</v>
      </c>
      <c r="T21" s="148" t="s">
        <v>74</v>
      </c>
      <c r="U21" s="149" t="s">
        <v>111</v>
      </c>
      <c r="V21" s="145"/>
      <c r="W21" s="156" t="str">
        <f t="shared" si="1"/>
        <v/>
      </c>
    </row>
    <row r="22" spans="1:23" x14ac:dyDescent="0.2">
      <c r="A22" s="145" t="s">
        <v>200</v>
      </c>
      <c r="B22" s="148" t="s">
        <v>74</v>
      </c>
      <c r="C22" s="149" t="s">
        <v>118</v>
      </c>
      <c r="D22" s="145"/>
      <c r="E22" s="156" t="str">
        <f>IF(D22="","",D22/D29)</f>
        <v/>
      </c>
      <c r="G22" s="145" t="s">
        <v>200</v>
      </c>
      <c r="H22" s="148" t="s">
        <v>74</v>
      </c>
      <c r="I22" s="149" t="s">
        <v>118</v>
      </c>
      <c r="J22" s="145"/>
      <c r="K22" s="156" t="str">
        <f>IF(J22="","",J22/J29)</f>
        <v/>
      </c>
      <c r="M22" s="145" t="s">
        <v>200</v>
      </c>
      <c r="N22" s="148" t="s">
        <v>74</v>
      </c>
      <c r="O22" s="149" t="s">
        <v>118</v>
      </c>
      <c r="P22" s="145"/>
      <c r="Q22" s="156" t="str">
        <f t="shared" si="0"/>
        <v/>
      </c>
      <c r="S22" s="145" t="s">
        <v>199</v>
      </c>
      <c r="T22" s="148" t="s">
        <v>74</v>
      </c>
      <c r="U22" s="149" t="s">
        <v>118</v>
      </c>
      <c r="V22" s="145"/>
      <c r="W22" s="156" t="str">
        <f t="shared" si="1"/>
        <v/>
      </c>
    </row>
    <row r="23" spans="1:23" x14ac:dyDescent="0.2">
      <c r="A23" s="145" t="s">
        <v>200</v>
      </c>
      <c r="B23" s="148" t="s">
        <v>77</v>
      </c>
      <c r="C23" s="149" t="s">
        <v>112</v>
      </c>
      <c r="D23" s="145"/>
      <c r="E23" s="156" t="str">
        <f>IF(D23="","",D23/D29)</f>
        <v/>
      </c>
      <c r="G23" s="145" t="s">
        <v>200</v>
      </c>
      <c r="H23" s="148" t="s">
        <v>77</v>
      </c>
      <c r="I23" s="149" t="s">
        <v>112</v>
      </c>
      <c r="J23" s="145">
        <v>10</v>
      </c>
      <c r="K23" s="156">
        <f>IF(J23="","",J23/J29)</f>
        <v>6.4102564102564097E-2</v>
      </c>
      <c r="M23" s="145" t="s">
        <v>200</v>
      </c>
      <c r="N23" s="148" t="s">
        <v>77</v>
      </c>
      <c r="O23" s="149" t="s">
        <v>112</v>
      </c>
      <c r="P23" s="145">
        <v>3</v>
      </c>
      <c r="Q23" s="156">
        <f t="shared" si="0"/>
        <v>1.8987341772151899E-2</v>
      </c>
      <c r="S23" s="145" t="s">
        <v>199</v>
      </c>
      <c r="T23" s="148" t="s">
        <v>77</v>
      </c>
      <c r="U23" s="149" t="s">
        <v>112</v>
      </c>
      <c r="V23" s="145">
        <v>2</v>
      </c>
      <c r="W23" s="156">
        <f t="shared" si="1"/>
        <v>6.25E-2</v>
      </c>
    </row>
    <row r="24" spans="1:23" x14ac:dyDescent="0.2">
      <c r="A24" s="145" t="s">
        <v>200</v>
      </c>
      <c r="B24" s="157" t="s">
        <v>120</v>
      </c>
      <c r="C24" s="149" t="s">
        <v>121</v>
      </c>
      <c r="D24" s="145"/>
      <c r="E24" s="156" t="str">
        <f>IF(D24="","",D24/D29)</f>
        <v/>
      </c>
      <c r="G24" s="145" t="s">
        <v>200</v>
      </c>
      <c r="H24" s="157" t="s">
        <v>120</v>
      </c>
      <c r="I24" s="149" t="s">
        <v>121</v>
      </c>
      <c r="J24" s="145"/>
      <c r="K24" s="156" t="str">
        <f>IF(J24="","",J24/J29)</f>
        <v/>
      </c>
      <c r="M24" s="145" t="s">
        <v>200</v>
      </c>
      <c r="N24" s="157" t="s">
        <v>120</v>
      </c>
      <c r="O24" s="149" t="s">
        <v>121</v>
      </c>
      <c r="P24" s="145"/>
      <c r="Q24" s="156" t="str">
        <f t="shared" si="0"/>
        <v/>
      </c>
      <c r="S24" s="145" t="s">
        <v>199</v>
      </c>
      <c r="T24" s="157" t="s">
        <v>120</v>
      </c>
      <c r="U24" s="149" t="s">
        <v>121</v>
      </c>
      <c r="V24" s="145"/>
      <c r="W24" s="156" t="str">
        <f t="shared" si="1"/>
        <v/>
      </c>
    </row>
    <row r="25" spans="1:23" x14ac:dyDescent="0.2">
      <c r="A25" s="145" t="s">
        <v>200</v>
      </c>
      <c r="B25" s="148" t="s">
        <v>74</v>
      </c>
      <c r="C25" s="149" t="s">
        <v>66</v>
      </c>
      <c r="D25" s="145">
        <v>10</v>
      </c>
      <c r="E25" s="156">
        <f>IF(D25="","",D25/D29)</f>
        <v>0.29411764705882354</v>
      </c>
      <c r="G25" s="155" t="s">
        <v>200</v>
      </c>
      <c r="H25" s="148" t="s">
        <v>74</v>
      </c>
      <c r="I25" s="149" t="s">
        <v>66</v>
      </c>
      <c r="J25" s="157"/>
      <c r="K25" s="156" t="str">
        <f>IF(J25="","",J25/J$29)</f>
        <v/>
      </c>
      <c r="M25" s="145" t="s">
        <v>200</v>
      </c>
      <c r="N25" s="148" t="s">
        <v>55</v>
      </c>
      <c r="O25" s="149" t="s">
        <v>56</v>
      </c>
      <c r="P25" s="145"/>
      <c r="Q25" s="156" t="str">
        <f t="shared" si="0"/>
        <v/>
      </c>
      <c r="S25" s="145" t="s">
        <v>199</v>
      </c>
      <c r="T25" s="148" t="s">
        <v>55</v>
      </c>
      <c r="U25" s="149" t="s">
        <v>56</v>
      </c>
      <c r="V25" s="145"/>
      <c r="W25" s="156" t="str">
        <f t="shared" si="1"/>
        <v/>
      </c>
    </row>
    <row r="26" spans="1:23" x14ac:dyDescent="0.2">
      <c r="A26" s="145" t="s">
        <v>200</v>
      </c>
      <c r="B26" s="140" t="s">
        <v>181</v>
      </c>
      <c r="C26" s="149" t="s">
        <v>162</v>
      </c>
      <c r="D26" s="145"/>
      <c r="E26" s="156" t="str">
        <f>IF(D26="","",D26/D29)</f>
        <v/>
      </c>
      <c r="G26" s="145" t="s">
        <v>200</v>
      </c>
      <c r="H26" s="140" t="s">
        <v>181</v>
      </c>
      <c r="I26" s="149" t="s">
        <v>162</v>
      </c>
      <c r="J26" s="145"/>
      <c r="K26" s="156" t="str">
        <f>IF(J26="","",J26/J29)</f>
        <v/>
      </c>
      <c r="M26" s="145" t="s">
        <v>200</v>
      </c>
      <c r="N26" s="148" t="s">
        <v>53</v>
      </c>
      <c r="O26" s="149" t="s">
        <v>179</v>
      </c>
      <c r="P26" s="145">
        <v>5</v>
      </c>
      <c r="Q26" s="156">
        <f t="shared" si="0"/>
        <v>3.1645569620253167E-2</v>
      </c>
      <c r="S26" s="145" t="s">
        <v>272</v>
      </c>
      <c r="T26" s="148" t="s">
        <v>53</v>
      </c>
      <c r="U26" s="149" t="s">
        <v>179</v>
      </c>
      <c r="V26" s="145"/>
      <c r="W26" s="156" t="str">
        <f t="shared" si="1"/>
        <v/>
      </c>
    </row>
    <row r="27" spans="1:23" x14ac:dyDescent="0.2">
      <c r="A27" s="145" t="s">
        <v>200</v>
      </c>
      <c r="B27" s="140" t="s">
        <v>182</v>
      </c>
      <c r="C27" s="149" t="s">
        <v>60</v>
      </c>
      <c r="D27" s="145"/>
      <c r="E27" s="156" t="str">
        <f>IF(D27="","",D27/D29)</f>
        <v/>
      </c>
      <c r="G27" s="145" t="s">
        <v>200</v>
      </c>
      <c r="H27" s="157" t="s">
        <v>53</v>
      </c>
      <c r="I27" s="149" t="s">
        <v>249</v>
      </c>
      <c r="J27" s="145">
        <v>40</v>
      </c>
      <c r="K27" s="156">
        <f>IF(J27="","",J27/J28)</f>
        <v>0.66666666666666663</v>
      </c>
      <c r="M27" s="145" t="s">
        <v>200</v>
      </c>
      <c r="N27" s="148" t="s">
        <v>74</v>
      </c>
      <c r="O27" s="149" t="s">
        <v>66</v>
      </c>
      <c r="P27" s="145">
        <v>5</v>
      </c>
      <c r="Q27" s="156">
        <f t="shared" si="0"/>
        <v>3.1645569620253167E-2</v>
      </c>
      <c r="S27" s="145" t="s">
        <v>273</v>
      </c>
      <c r="T27" s="148" t="s">
        <v>74</v>
      </c>
      <c r="U27" s="149" t="s">
        <v>66</v>
      </c>
      <c r="V27" s="145">
        <v>20</v>
      </c>
      <c r="W27" s="156">
        <f t="shared" si="1"/>
        <v>0.625</v>
      </c>
    </row>
    <row r="28" spans="1:23" ht="24.75" thickBot="1" x14ac:dyDescent="0.25">
      <c r="A28" s="145" t="s">
        <v>200</v>
      </c>
      <c r="B28" s="157" t="s">
        <v>120</v>
      </c>
      <c r="C28" s="149" t="s">
        <v>185</v>
      </c>
      <c r="D28" s="145">
        <v>20</v>
      </c>
      <c r="E28" s="156">
        <f>IF(D28="","",D28/D29)</f>
        <v>0.58823529411764708</v>
      </c>
      <c r="G28" s="145" t="s">
        <v>200</v>
      </c>
      <c r="H28" s="157" t="s">
        <v>120</v>
      </c>
      <c r="I28" s="149" t="s">
        <v>185</v>
      </c>
      <c r="J28" s="145">
        <v>60</v>
      </c>
      <c r="K28" s="156">
        <f>IF(J28="","",J28/J29)</f>
        <v>0.38461538461538464</v>
      </c>
      <c r="M28" s="145" t="s">
        <v>200</v>
      </c>
      <c r="N28" s="148" t="s">
        <v>89</v>
      </c>
      <c r="O28" s="149" t="s">
        <v>67</v>
      </c>
      <c r="P28" s="145"/>
      <c r="Q28" s="156" t="str">
        <f t="shared" si="0"/>
        <v/>
      </c>
      <c r="S28" s="145" t="s">
        <v>274</v>
      </c>
      <c r="T28" s="148" t="s">
        <v>89</v>
      </c>
      <c r="U28" s="149" t="s">
        <v>67</v>
      </c>
      <c r="V28" s="145"/>
      <c r="W28" s="156" t="str">
        <f t="shared" si="1"/>
        <v/>
      </c>
    </row>
    <row r="29" spans="1:23" x14ac:dyDescent="0.2">
      <c r="A29" s="210" t="s">
        <v>122</v>
      </c>
      <c r="B29" s="213">
        <v>2</v>
      </c>
      <c r="C29" s="177" t="s">
        <v>247</v>
      </c>
      <c r="D29" s="186">
        <f>SUM(D5:D28)</f>
        <v>34</v>
      </c>
      <c r="E29" s="211">
        <f>IF(D29="","",D29/D29)</f>
        <v>1</v>
      </c>
      <c r="G29" s="210" t="s">
        <v>122</v>
      </c>
      <c r="H29" s="213">
        <v>2.25</v>
      </c>
      <c r="I29" s="177" t="s">
        <v>247</v>
      </c>
      <c r="J29" s="186">
        <f>SUM(J5:J28)</f>
        <v>156</v>
      </c>
      <c r="K29" s="211">
        <f>IF(J29="","",J29/J29)</f>
        <v>1</v>
      </c>
      <c r="M29" s="145" t="s">
        <v>200</v>
      </c>
      <c r="N29" s="148" t="s">
        <v>55</v>
      </c>
      <c r="O29" s="149" t="s">
        <v>180</v>
      </c>
      <c r="P29" s="145"/>
      <c r="Q29" s="156" t="str">
        <f t="shared" si="0"/>
        <v/>
      </c>
      <c r="S29" s="145" t="s">
        <v>275</v>
      </c>
      <c r="T29" s="148" t="s">
        <v>55</v>
      </c>
      <c r="U29" s="149" t="s">
        <v>180</v>
      </c>
      <c r="V29" s="145"/>
      <c r="W29" s="156" t="str">
        <f t="shared" si="1"/>
        <v/>
      </c>
    </row>
    <row r="30" spans="1:23" x14ac:dyDescent="0.2">
      <c r="M30" s="145" t="s">
        <v>200</v>
      </c>
      <c r="N30" s="140" t="s">
        <v>181</v>
      </c>
      <c r="O30" s="149" t="s">
        <v>162</v>
      </c>
      <c r="P30" s="145"/>
      <c r="Q30" s="156" t="str">
        <f t="shared" si="0"/>
        <v/>
      </c>
      <c r="S30" s="145" t="s">
        <v>276</v>
      </c>
      <c r="T30" s="140" t="s">
        <v>181</v>
      </c>
      <c r="U30" s="149" t="s">
        <v>162</v>
      </c>
      <c r="V30" s="145"/>
      <c r="W30" s="156" t="str">
        <f t="shared" si="1"/>
        <v/>
      </c>
    </row>
    <row r="31" spans="1:23" x14ac:dyDescent="0.2">
      <c r="M31" s="145" t="s">
        <v>200</v>
      </c>
      <c r="N31" s="140" t="s">
        <v>182</v>
      </c>
      <c r="O31" s="149" t="s">
        <v>60</v>
      </c>
      <c r="P31" s="145"/>
      <c r="Q31" s="156" t="str">
        <f t="shared" si="0"/>
        <v/>
      </c>
      <c r="S31" s="145" t="s">
        <v>277</v>
      </c>
      <c r="T31" s="140" t="s">
        <v>182</v>
      </c>
      <c r="U31" s="149" t="s">
        <v>60</v>
      </c>
      <c r="V31" s="145"/>
      <c r="W31" s="156" t="str">
        <f t="shared" si="1"/>
        <v/>
      </c>
    </row>
    <row r="32" spans="1:23" ht="13.5" thickBot="1" x14ac:dyDescent="0.25">
      <c r="A32" s="21" t="s">
        <v>248</v>
      </c>
      <c r="B32" s="21"/>
      <c r="C32" s="145"/>
      <c r="D32" s="145"/>
      <c r="E32" s="145"/>
      <c r="G32" s="21" t="s">
        <v>263</v>
      </c>
      <c r="H32" s="21"/>
      <c r="I32" s="145"/>
      <c r="J32" s="145"/>
      <c r="K32" s="145"/>
      <c r="M32" s="145" t="s">
        <v>200</v>
      </c>
      <c r="N32" s="216" t="s">
        <v>74</v>
      </c>
      <c r="O32" s="151" t="s">
        <v>129</v>
      </c>
      <c r="P32" s="145"/>
      <c r="Q32" s="156" t="str">
        <f t="shared" si="0"/>
        <v/>
      </c>
      <c r="S32" s="145" t="s">
        <v>278</v>
      </c>
      <c r="T32" s="216" t="s">
        <v>74</v>
      </c>
      <c r="U32" s="151" t="s">
        <v>129</v>
      </c>
      <c r="V32" s="145"/>
      <c r="W32" s="156" t="str">
        <f t="shared" si="1"/>
        <v/>
      </c>
    </row>
    <row r="33" spans="1:23" ht="39" thickBot="1" x14ac:dyDescent="0.25">
      <c r="A33" s="209" t="s">
        <v>69</v>
      </c>
      <c r="B33" s="209" t="s">
        <v>70</v>
      </c>
      <c r="C33" s="158" t="s">
        <v>71</v>
      </c>
      <c r="D33" s="158" t="s">
        <v>72</v>
      </c>
      <c r="E33" s="158" t="s">
        <v>73</v>
      </c>
      <c r="G33" s="209" t="s">
        <v>69</v>
      </c>
      <c r="H33" s="209" t="s">
        <v>70</v>
      </c>
      <c r="I33" s="158" t="s">
        <v>71</v>
      </c>
      <c r="J33" s="158" t="s">
        <v>72</v>
      </c>
      <c r="K33" s="158" t="s">
        <v>73</v>
      </c>
      <c r="M33" s="145" t="s">
        <v>200</v>
      </c>
      <c r="N33" s="140" t="s">
        <v>109</v>
      </c>
      <c r="O33" s="149" t="s">
        <v>123</v>
      </c>
      <c r="P33" s="145"/>
      <c r="Q33" s="156" t="str">
        <f t="shared" si="0"/>
        <v/>
      </c>
      <c r="S33" s="145" t="s">
        <v>279</v>
      </c>
      <c r="T33" s="140" t="s">
        <v>109</v>
      </c>
      <c r="U33" s="149" t="s">
        <v>123</v>
      </c>
      <c r="V33" s="145"/>
      <c r="W33" s="156" t="str">
        <f t="shared" si="1"/>
        <v/>
      </c>
    </row>
    <row r="34" spans="1:23" x14ac:dyDescent="0.2">
      <c r="A34" s="145" t="s">
        <v>200</v>
      </c>
      <c r="B34" s="148" t="s">
        <v>74</v>
      </c>
      <c r="C34" s="149" t="s">
        <v>79</v>
      </c>
      <c r="D34" s="145">
        <v>24</v>
      </c>
      <c r="E34" s="156">
        <f>IF(D34="","",D34/D58)</f>
        <v>0.48</v>
      </c>
      <c r="G34" s="145" t="s">
        <v>200</v>
      </c>
      <c r="H34" s="148" t="s">
        <v>74</v>
      </c>
      <c r="I34" s="149" t="s">
        <v>79</v>
      </c>
      <c r="J34" s="145"/>
      <c r="K34" s="156" t="str">
        <f>IF(J34="","",J34/J58)</f>
        <v/>
      </c>
      <c r="M34" s="145" t="s">
        <v>200</v>
      </c>
      <c r="N34" s="140" t="s">
        <v>77</v>
      </c>
      <c r="O34" s="149" t="s">
        <v>124</v>
      </c>
      <c r="P34" s="145"/>
      <c r="Q34" s="156" t="str">
        <f t="shared" si="0"/>
        <v/>
      </c>
      <c r="S34" s="145" t="s">
        <v>280</v>
      </c>
      <c r="T34" s="140" t="s">
        <v>77</v>
      </c>
      <c r="U34" s="149" t="s">
        <v>124</v>
      </c>
      <c r="V34" s="145"/>
      <c r="W34" s="156" t="str">
        <f t="shared" si="1"/>
        <v/>
      </c>
    </row>
    <row r="35" spans="1:23" ht="12.75" customHeight="1" x14ac:dyDescent="0.2">
      <c r="A35" s="145" t="s">
        <v>200</v>
      </c>
      <c r="B35" s="148" t="s">
        <v>87</v>
      </c>
      <c r="C35" s="149" t="s">
        <v>88</v>
      </c>
      <c r="D35" s="145"/>
      <c r="E35" s="156" t="str">
        <f>IF(D35="","",D35/D58)</f>
        <v/>
      </c>
      <c r="G35" s="145" t="s">
        <v>200</v>
      </c>
      <c r="H35" s="148" t="s">
        <v>87</v>
      </c>
      <c r="I35" s="149" t="s">
        <v>88</v>
      </c>
      <c r="J35" s="145">
        <v>2</v>
      </c>
      <c r="K35" s="156">
        <f>IF(J35="","",J35/J58)</f>
        <v>2.0618556701030927E-2</v>
      </c>
      <c r="M35" s="145" t="s">
        <v>200</v>
      </c>
      <c r="N35" s="140" t="s">
        <v>77</v>
      </c>
      <c r="O35" s="149" t="s">
        <v>5</v>
      </c>
      <c r="P35" s="145"/>
      <c r="Q35" s="156" t="str">
        <f t="shared" si="0"/>
        <v/>
      </c>
      <c r="S35" s="145" t="s">
        <v>281</v>
      </c>
      <c r="T35" s="140" t="s">
        <v>77</v>
      </c>
      <c r="U35" s="149" t="s">
        <v>5</v>
      </c>
      <c r="V35" s="145"/>
      <c r="W35" s="156" t="str">
        <f t="shared" si="1"/>
        <v/>
      </c>
    </row>
    <row r="36" spans="1:23" x14ac:dyDescent="0.2">
      <c r="A36" s="145" t="s">
        <v>200</v>
      </c>
      <c r="B36" s="148" t="s">
        <v>76</v>
      </c>
      <c r="C36" s="149" t="s">
        <v>80</v>
      </c>
      <c r="D36" s="145"/>
      <c r="E36" s="156" t="str">
        <f>IF(D36="","",D36/D58)</f>
        <v/>
      </c>
      <c r="G36" s="145" t="s">
        <v>200</v>
      </c>
      <c r="H36" s="148" t="s">
        <v>76</v>
      </c>
      <c r="I36" s="149" t="s">
        <v>80</v>
      </c>
      <c r="J36" s="145">
        <v>40</v>
      </c>
      <c r="K36" s="156">
        <f>IF(J36="","",J36/J58)</f>
        <v>0.41237113402061853</v>
      </c>
      <c r="M36" s="145" t="s">
        <v>200</v>
      </c>
      <c r="N36" s="140" t="s">
        <v>74</v>
      </c>
      <c r="O36" s="149" t="s">
        <v>44</v>
      </c>
      <c r="P36" s="145"/>
      <c r="Q36" s="156" t="str">
        <f t="shared" si="0"/>
        <v/>
      </c>
      <c r="S36" s="145" t="s">
        <v>282</v>
      </c>
      <c r="T36" s="140" t="s">
        <v>74</v>
      </c>
      <c r="U36" s="149" t="s">
        <v>44</v>
      </c>
      <c r="V36" s="145"/>
      <c r="W36" s="156" t="str">
        <f t="shared" si="1"/>
        <v/>
      </c>
    </row>
    <row r="37" spans="1:23" x14ac:dyDescent="0.2">
      <c r="A37" s="145" t="s">
        <v>200</v>
      </c>
      <c r="B37" s="148" t="s">
        <v>74</v>
      </c>
      <c r="C37" s="149" t="s">
        <v>100</v>
      </c>
      <c r="D37" s="145"/>
      <c r="E37" s="156" t="str">
        <f>IF(D37="","",D37/D58)</f>
        <v/>
      </c>
      <c r="G37" s="145" t="s">
        <v>200</v>
      </c>
      <c r="H37" s="148" t="s">
        <v>74</v>
      </c>
      <c r="I37" s="149" t="s">
        <v>100</v>
      </c>
      <c r="J37" s="145">
        <v>10</v>
      </c>
      <c r="K37" s="156">
        <f>IF(J37="","",J37/J58)</f>
        <v>0.10309278350515463</v>
      </c>
      <c r="M37" s="145" t="s">
        <v>200</v>
      </c>
      <c r="N37" s="157" t="s">
        <v>120</v>
      </c>
      <c r="O37" s="149" t="s">
        <v>185</v>
      </c>
      <c r="P37" s="145">
        <v>30</v>
      </c>
      <c r="Q37" s="156">
        <f t="shared" si="0"/>
        <v>0.189873417721519</v>
      </c>
      <c r="S37" s="145" t="s">
        <v>283</v>
      </c>
      <c r="T37" s="157" t="s">
        <v>120</v>
      </c>
      <c r="U37" s="149" t="s">
        <v>185</v>
      </c>
      <c r="V37" s="145"/>
      <c r="W37" s="156" t="str">
        <f t="shared" si="1"/>
        <v/>
      </c>
    </row>
    <row r="38" spans="1:23" x14ac:dyDescent="0.2">
      <c r="A38" s="145" t="s">
        <v>200</v>
      </c>
      <c r="B38" s="148" t="s">
        <v>89</v>
      </c>
      <c r="C38" s="149" t="s">
        <v>14</v>
      </c>
      <c r="D38" s="145">
        <v>4</v>
      </c>
      <c r="E38" s="156">
        <f>IF(D38="","",D38/D58)</f>
        <v>0.08</v>
      </c>
      <c r="G38" s="145" t="s">
        <v>200</v>
      </c>
      <c r="H38" s="148" t="s">
        <v>89</v>
      </c>
      <c r="I38" s="149" t="s">
        <v>14</v>
      </c>
      <c r="J38" s="145">
        <v>5</v>
      </c>
      <c r="K38" s="156">
        <f>IF(J38="","",J38/J58)</f>
        <v>5.1546391752577317E-2</v>
      </c>
      <c r="M38" s="145" t="s">
        <v>200</v>
      </c>
      <c r="N38" s="157" t="s">
        <v>189</v>
      </c>
      <c r="O38" s="149" t="s">
        <v>188</v>
      </c>
      <c r="P38" s="145"/>
      <c r="Q38" s="156" t="str">
        <f t="shared" si="0"/>
        <v/>
      </c>
      <c r="S38" s="145" t="s">
        <v>284</v>
      </c>
      <c r="T38" s="157" t="s">
        <v>189</v>
      </c>
      <c r="U38" s="149" t="s">
        <v>188</v>
      </c>
      <c r="V38" s="145"/>
      <c r="W38" s="156" t="str">
        <f t="shared" si="1"/>
        <v/>
      </c>
    </row>
    <row r="39" spans="1:23" ht="13.5" thickBot="1" x14ac:dyDescent="0.25">
      <c r="A39" s="145" t="s">
        <v>200</v>
      </c>
      <c r="B39" s="148" t="s">
        <v>89</v>
      </c>
      <c r="C39" s="149" t="s">
        <v>16</v>
      </c>
      <c r="D39" s="145">
        <v>1</v>
      </c>
      <c r="E39" s="156">
        <f>IF(D39="","",D39/D58)</f>
        <v>0.02</v>
      </c>
      <c r="G39" s="145" t="s">
        <v>200</v>
      </c>
      <c r="H39" s="148" t="s">
        <v>89</v>
      </c>
      <c r="I39" s="149" t="s">
        <v>16</v>
      </c>
      <c r="J39" s="145"/>
      <c r="K39" s="156" t="str">
        <f>IF(J39="","",J39/J58)</f>
        <v/>
      </c>
      <c r="M39" s="145" t="s">
        <v>200</v>
      </c>
      <c r="N39" s="154" t="s">
        <v>187</v>
      </c>
      <c r="O39" s="150" t="s">
        <v>186</v>
      </c>
      <c r="P39" s="145"/>
      <c r="Q39" s="156" t="str">
        <f t="shared" si="0"/>
        <v/>
      </c>
      <c r="S39" s="145" t="s">
        <v>285</v>
      </c>
      <c r="T39" s="154" t="s">
        <v>187</v>
      </c>
      <c r="U39" s="150" t="s">
        <v>186</v>
      </c>
      <c r="V39" s="145"/>
      <c r="W39" s="156" t="str">
        <f t="shared" si="1"/>
        <v/>
      </c>
    </row>
    <row r="40" spans="1:23" x14ac:dyDescent="0.2">
      <c r="A40" s="145" t="s">
        <v>200</v>
      </c>
      <c r="B40" s="148" t="s">
        <v>91</v>
      </c>
      <c r="C40" s="149" t="s">
        <v>81</v>
      </c>
      <c r="D40" s="145"/>
      <c r="E40" s="156" t="str">
        <f>IF(D40="","",D40/D58)</f>
        <v/>
      </c>
      <c r="G40" s="145" t="s">
        <v>200</v>
      </c>
      <c r="H40" s="148" t="s">
        <v>91</v>
      </c>
      <c r="I40" s="149" t="s">
        <v>81</v>
      </c>
      <c r="J40" s="145">
        <v>5</v>
      </c>
      <c r="K40" s="156">
        <f>IF(J40="","",J40/J58)</f>
        <v>5.1546391752577317E-2</v>
      </c>
      <c r="N40" s="145"/>
      <c r="O40" s="151" t="s">
        <v>183</v>
      </c>
      <c r="P40" s="145">
        <f>SUM(P5:P39)</f>
        <v>158</v>
      </c>
      <c r="Q40" s="145"/>
      <c r="S40" s="145"/>
      <c r="T40" s="145"/>
      <c r="U40" s="151" t="s">
        <v>183</v>
      </c>
      <c r="V40" s="145">
        <f>SUM(V5:V39)</f>
        <v>32</v>
      </c>
      <c r="W40" s="145"/>
    </row>
    <row r="41" spans="1:23" x14ac:dyDescent="0.2">
      <c r="A41" s="145" t="s">
        <v>200</v>
      </c>
      <c r="B41" s="148" t="s">
        <v>92</v>
      </c>
      <c r="C41" s="149" t="s">
        <v>93</v>
      </c>
      <c r="D41" s="145">
        <v>1</v>
      </c>
      <c r="E41" s="156">
        <f>IF(D41="","",D41/D58)</f>
        <v>0.02</v>
      </c>
      <c r="G41" s="145" t="s">
        <v>200</v>
      </c>
      <c r="H41" s="148" t="s">
        <v>92</v>
      </c>
      <c r="I41" s="149" t="s">
        <v>93</v>
      </c>
      <c r="J41" s="145">
        <v>5</v>
      </c>
      <c r="K41" s="156">
        <f>IF(J41="","",J41/J58)</f>
        <v>5.1546391752577317E-2</v>
      </c>
    </row>
    <row r="42" spans="1:23" x14ac:dyDescent="0.2">
      <c r="A42" s="145" t="s">
        <v>200</v>
      </c>
      <c r="B42" s="148" t="s">
        <v>95</v>
      </c>
      <c r="C42" s="149" t="s">
        <v>96</v>
      </c>
      <c r="D42" s="145"/>
      <c r="E42" s="156" t="str">
        <f>IF(D42="","",D42/D58)</f>
        <v/>
      </c>
      <c r="G42" s="145" t="s">
        <v>200</v>
      </c>
      <c r="H42" s="148" t="s">
        <v>95</v>
      </c>
      <c r="I42" s="149" t="s">
        <v>96</v>
      </c>
      <c r="J42" s="145"/>
      <c r="K42" s="156" t="str">
        <f>IF(J42="","",J42/J58)</f>
        <v/>
      </c>
    </row>
    <row r="43" spans="1:23" x14ac:dyDescent="0.2">
      <c r="A43" s="145" t="s">
        <v>200</v>
      </c>
      <c r="B43" s="148" t="s">
        <v>99</v>
      </c>
      <c r="C43" s="149" t="s">
        <v>84</v>
      </c>
      <c r="D43" s="145"/>
      <c r="E43" s="156" t="str">
        <f>IF(D43="","",D43/D58)</f>
        <v/>
      </c>
      <c r="G43" s="145" t="s">
        <v>200</v>
      </c>
      <c r="H43" s="148" t="s">
        <v>99</v>
      </c>
      <c r="I43" s="149" t="s">
        <v>84</v>
      </c>
      <c r="J43" s="145"/>
      <c r="K43" s="156" t="str">
        <f>IF(J43="","",J43/J58)</f>
        <v/>
      </c>
    </row>
    <row r="44" spans="1:23" x14ac:dyDescent="0.2">
      <c r="A44" s="145" t="s">
        <v>200</v>
      </c>
      <c r="B44" s="148" t="s">
        <v>182</v>
      </c>
      <c r="C44" s="149" t="s">
        <v>102</v>
      </c>
      <c r="D44" s="145"/>
      <c r="E44" s="156" t="str">
        <f>IF(D44="","",D44/D58)</f>
        <v/>
      </c>
      <c r="G44" s="145" t="s">
        <v>200</v>
      </c>
      <c r="H44" s="148" t="s">
        <v>182</v>
      </c>
      <c r="I44" s="149" t="s">
        <v>102</v>
      </c>
      <c r="J44" s="145"/>
      <c r="K44" s="156" t="str">
        <f>IF(J44="","",J44/J58)</f>
        <v/>
      </c>
    </row>
    <row r="45" spans="1:23" x14ac:dyDescent="0.2">
      <c r="A45" s="145" t="s">
        <v>200</v>
      </c>
      <c r="B45" s="148" t="s">
        <v>75</v>
      </c>
      <c r="C45" s="149" t="s">
        <v>17</v>
      </c>
      <c r="D45" s="145">
        <v>2</v>
      </c>
      <c r="E45" s="156">
        <f>IF(D45="","",D45/D58)</f>
        <v>0.04</v>
      </c>
      <c r="G45" s="145" t="s">
        <v>200</v>
      </c>
      <c r="H45" s="148" t="s">
        <v>75</v>
      </c>
      <c r="I45" s="149" t="s">
        <v>17</v>
      </c>
      <c r="J45" s="145"/>
      <c r="K45" s="156" t="str">
        <f>IF(J45="","",J45/J58)</f>
        <v/>
      </c>
    </row>
    <row r="46" spans="1:23" x14ac:dyDescent="0.2">
      <c r="A46" s="145" t="s">
        <v>200</v>
      </c>
      <c r="B46" s="148" t="s">
        <v>77</v>
      </c>
      <c r="C46" s="149" t="s">
        <v>82</v>
      </c>
      <c r="D46" s="145"/>
      <c r="E46" s="156" t="str">
        <f>IF(D46="","",D46/D58)</f>
        <v/>
      </c>
      <c r="G46" s="145" t="s">
        <v>200</v>
      </c>
      <c r="H46" s="148" t="s">
        <v>77</v>
      </c>
      <c r="I46" s="149" t="s">
        <v>82</v>
      </c>
      <c r="J46" s="145"/>
      <c r="K46" s="156" t="str">
        <f>IF(J46="","",J46/J58)</f>
        <v/>
      </c>
    </row>
    <row r="47" spans="1:23" x14ac:dyDescent="0.2">
      <c r="A47" s="145" t="s">
        <v>200</v>
      </c>
      <c r="B47" s="148" t="s">
        <v>107</v>
      </c>
      <c r="C47" s="149" t="s">
        <v>115</v>
      </c>
      <c r="D47" s="145"/>
      <c r="E47" s="156" t="str">
        <f>IF(D47="","",D47/D58)</f>
        <v/>
      </c>
      <c r="G47" s="145" t="s">
        <v>200</v>
      </c>
      <c r="H47" s="148" t="s">
        <v>107</v>
      </c>
      <c r="I47" s="149" t="s">
        <v>115</v>
      </c>
      <c r="J47" s="145"/>
      <c r="K47" s="156" t="str">
        <f>IF(J47="","",J47/J58)</f>
        <v/>
      </c>
    </row>
    <row r="48" spans="1:23" x14ac:dyDescent="0.2">
      <c r="A48" s="145" t="s">
        <v>200</v>
      </c>
      <c r="B48" s="148" t="s">
        <v>107</v>
      </c>
      <c r="C48" s="149" t="s">
        <v>108</v>
      </c>
      <c r="D48" s="145"/>
      <c r="E48" s="156" t="str">
        <f>IF(D48="","",D48/D58)</f>
        <v/>
      </c>
      <c r="G48" s="145" t="s">
        <v>200</v>
      </c>
      <c r="H48" s="148" t="s">
        <v>107</v>
      </c>
      <c r="I48" s="149" t="s">
        <v>108</v>
      </c>
      <c r="J48" s="145">
        <v>4</v>
      </c>
      <c r="K48" s="156">
        <f>IF(J48="","",J48/J58)</f>
        <v>4.1237113402061855E-2</v>
      </c>
    </row>
    <row r="49" spans="1:11" x14ac:dyDescent="0.2">
      <c r="A49" s="145" t="s">
        <v>200</v>
      </c>
      <c r="B49" s="148" t="s">
        <v>109</v>
      </c>
      <c r="C49" s="149" t="s">
        <v>110</v>
      </c>
      <c r="D49" s="145"/>
      <c r="E49" s="156" t="str">
        <f>IF(D49="","",D49/D58)</f>
        <v/>
      </c>
      <c r="G49" s="145" t="s">
        <v>200</v>
      </c>
      <c r="H49" s="148" t="s">
        <v>109</v>
      </c>
      <c r="I49" s="149" t="s">
        <v>110</v>
      </c>
      <c r="J49" s="145"/>
      <c r="K49" s="156" t="str">
        <f>IF(J49="","",J49/J58)</f>
        <v/>
      </c>
    </row>
    <row r="50" spans="1:11" x14ac:dyDescent="0.2">
      <c r="A50" s="145" t="s">
        <v>200</v>
      </c>
      <c r="B50" s="148" t="s">
        <v>74</v>
      </c>
      <c r="C50" s="149" t="s">
        <v>111</v>
      </c>
      <c r="D50" s="145"/>
      <c r="E50" s="156" t="str">
        <f>IF(D50="","",D50/D58)</f>
        <v/>
      </c>
      <c r="G50" s="145" t="s">
        <v>200</v>
      </c>
      <c r="H50" s="148" t="s">
        <v>74</v>
      </c>
      <c r="I50" s="149" t="s">
        <v>111</v>
      </c>
      <c r="J50" s="145"/>
      <c r="K50" s="156" t="str">
        <f>IF(J50="","",J50/J58)</f>
        <v/>
      </c>
    </row>
    <row r="51" spans="1:11" x14ac:dyDescent="0.2">
      <c r="A51" s="145" t="s">
        <v>200</v>
      </c>
      <c r="B51" s="148" t="s">
        <v>74</v>
      </c>
      <c r="C51" s="149" t="s">
        <v>118</v>
      </c>
      <c r="D51" s="145"/>
      <c r="E51" s="156" t="str">
        <f>IF(D51="","",D51/D58)</f>
        <v/>
      </c>
      <c r="G51" s="145" t="s">
        <v>200</v>
      </c>
      <c r="H51" s="148" t="s">
        <v>74</v>
      </c>
      <c r="I51" s="149" t="s">
        <v>118</v>
      </c>
      <c r="J51" s="145"/>
      <c r="K51" s="156" t="str">
        <f>IF(J51="","",J51/J58)</f>
        <v/>
      </c>
    </row>
    <row r="52" spans="1:11" x14ac:dyDescent="0.2">
      <c r="A52" s="145" t="s">
        <v>200</v>
      </c>
      <c r="B52" s="148" t="s">
        <v>77</v>
      </c>
      <c r="C52" s="149" t="s">
        <v>112</v>
      </c>
      <c r="D52" s="145">
        <v>15</v>
      </c>
      <c r="E52" s="156">
        <f>IF(D52="","",D52/D58)</f>
        <v>0.3</v>
      </c>
      <c r="G52" s="145" t="s">
        <v>200</v>
      </c>
      <c r="H52" s="148" t="s">
        <v>77</v>
      </c>
      <c r="I52" s="149" t="s">
        <v>112</v>
      </c>
      <c r="J52" s="145">
        <v>25</v>
      </c>
      <c r="K52" s="156">
        <f>IF(J52="","",J52/J58)</f>
        <v>0.25773195876288657</v>
      </c>
    </row>
    <row r="53" spans="1:11" x14ac:dyDescent="0.2">
      <c r="A53" s="145" t="s">
        <v>200</v>
      </c>
      <c r="B53" s="157" t="s">
        <v>120</v>
      </c>
      <c r="C53" s="149" t="s">
        <v>121</v>
      </c>
      <c r="D53" s="145"/>
      <c r="E53" s="156" t="str">
        <f>IF(D53="","",D53/D58)</f>
        <v/>
      </c>
      <c r="G53" s="145" t="s">
        <v>200</v>
      </c>
      <c r="H53" s="157" t="s">
        <v>120</v>
      </c>
      <c r="I53" s="149" t="s">
        <v>121</v>
      </c>
      <c r="J53" s="145"/>
      <c r="K53" s="156" t="str">
        <f>IF(J53="","",J53/J58)</f>
        <v/>
      </c>
    </row>
    <row r="54" spans="1:11" x14ac:dyDescent="0.2">
      <c r="A54" s="145" t="s">
        <v>200</v>
      </c>
      <c r="B54" s="148" t="s">
        <v>74</v>
      </c>
      <c r="C54" s="149" t="s">
        <v>66</v>
      </c>
      <c r="D54" s="145"/>
      <c r="E54" s="156" t="str">
        <f>IF(D54="","",D54/D58)</f>
        <v/>
      </c>
      <c r="G54" s="145" t="s">
        <v>200</v>
      </c>
      <c r="H54" s="148" t="s">
        <v>55</v>
      </c>
      <c r="I54" s="149" t="s">
        <v>180</v>
      </c>
      <c r="J54" s="155">
        <v>1</v>
      </c>
      <c r="K54" s="76">
        <f t="shared" ref="K54" si="2">IF(J54="","",J54/J$58)</f>
        <v>1.0309278350515464E-2</v>
      </c>
    </row>
    <row r="55" spans="1:11" x14ac:dyDescent="0.2">
      <c r="A55" s="145" t="s">
        <v>200</v>
      </c>
      <c r="B55" s="140" t="s">
        <v>181</v>
      </c>
      <c r="C55" s="149" t="s">
        <v>162</v>
      </c>
      <c r="D55" s="145"/>
      <c r="E55" s="156" t="str">
        <f>IF(D55="","",D55/D58)</f>
        <v/>
      </c>
      <c r="G55" s="145" t="s">
        <v>200</v>
      </c>
      <c r="H55" s="140" t="s">
        <v>181</v>
      </c>
      <c r="I55" s="149" t="s">
        <v>162</v>
      </c>
      <c r="J55" s="145"/>
      <c r="K55" s="156" t="str">
        <f>IF(J55="","",J55/J58)</f>
        <v/>
      </c>
    </row>
    <row r="56" spans="1:11" x14ac:dyDescent="0.2">
      <c r="A56" s="145" t="s">
        <v>200</v>
      </c>
      <c r="B56" s="140" t="s">
        <v>182</v>
      </c>
      <c r="C56" s="149" t="s">
        <v>60</v>
      </c>
      <c r="D56" s="145"/>
      <c r="E56" s="156" t="str">
        <f>IF(D56="","",D56/D58)</f>
        <v/>
      </c>
      <c r="G56" s="145" t="s">
        <v>200</v>
      </c>
      <c r="H56" s="140" t="s">
        <v>182</v>
      </c>
      <c r="I56" s="149" t="s">
        <v>60</v>
      </c>
      <c r="J56" s="145"/>
      <c r="K56" s="156" t="str">
        <f>IF(J56="","",J56/J58)</f>
        <v/>
      </c>
    </row>
    <row r="57" spans="1:11" ht="13.5" thickBot="1" x14ac:dyDescent="0.25">
      <c r="A57" s="145" t="s">
        <v>200</v>
      </c>
      <c r="B57" s="157" t="s">
        <v>53</v>
      </c>
      <c r="C57" s="149" t="s">
        <v>249</v>
      </c>
      <c r="D57" s="145">
        <v>3</v>
      </c>
      <c r="E57" s="156">
        <f>IF(D57="","",D57/D58)</f>
        <v>0.06</v>
      </c>
      <c r="G57" s="145" t="s">
        <v>200</v>
      </c>
      <c r="H57" s="157" t="s">
        <v>53</v>
      </c>
      <c r="I57" s="149" t="s">
        <v>249</v>
      </c>
      <c r="J57" s="145"/>
      <c r="K57" s="156" t="str">
        <f>IF(J57="","",J57/J58)</f>
        <v/>
      </c>
    </row>
    <row r="58" spans="1:11" x14ac:dyDescent="0.2">
      <c r="A58" s="210" t="s">
        <v>122</v>
      </c>
      <c r="B58" s="213">
        <v>2.1</v>
      </c>
      <c r="C58" s="177" t="s">
        <v>247</v>
      </c>
      <c r="D58" s="186">
        <f>SUM(D34:D57)</f>
        <v>50</v>
      </c>
      <c r="E58" s="211">
        <f>IF(D58="","",D58/D58)</f>
        <v>1</v>
      </c>
      <c r="G58" s="210" t="s">
        <v>122</v>
      </c>
      <c r="H58" s="213">
        <v>1.88</v>
      </c>
      <c r="I58" s="177" t="s">
        <v>247</v>
      </c>
      <c r="J58" s="186">
        <f>SUM(J34:J57)</f>
        <v>97</v>
      </c>
      <c r="K58" s="211">
        <f>IF(J58="","",J58/J58)</f>
        <v>1</v>
      </c>
    </row>
    <row r="67" spans="22:22" x14ac:dyDescent="0.2">
      <c r="V67" s="220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M1" sqref="M1:N1"/>
    </sheetView>
  </sheetViews>
  <sheetFormatPr defaultColWidth="8.7109375" defaultRowHeight="12.75" x14ac:dyDescent="0.2"/>
  <cols>
    <col min="1" max="1" width="12.7109375" customWidth="1"/>
    <col min="2" max="2" width="13.42578125" customWidth="1"/>
    <col min="3" max="3" width="15.140625" customWidth="1"/>
    <col min="7" max="7" width="12.7109375" customWidth="1"/>
    <col min="8" max="8" width="13.42578125" customWidth="1"/>
    <col min="9" max="9" width="15.140625" customWidth="1"/>
    <col min="13" max="13" width="13.42578125" customWidth="1"/>
    <col min="14" max="14" width="13.85546875" customWidth="1"/>
    <col min="15" max="15" width="19.42578125" customWidth="1"/>
  </cols>
  <sheetData>
    <row r="1" spans="1:17" x14ac:dyDescent="0.2">
      <c r="A1" s="212">
        <v>2012</v>
      </c>
      <c r="B1" s="220" t="s">
        <v>256</v>
      </c>
      <c r="C1" s="145"/>
      <c r="D1" s="145"/>
      <c r="E1" s="145"/>
      <c r="G1" s="212">
        <v>2013</v>
      </c>
      <c r="H1" s="220" t="s">
        <v>257</v>
      </c>
      <c r="I1" s="145"/>
      <c r="J1" s="145"/>
      <c r="K1" s="145"/>
      <c r="M1" s="153">
        <v>2014</v>
      </c>
      <c r="N1" s="218" t="s">
        <v>301</v>
      </c>
    </row>
    <row r="2" spans="1:17" x14ac:dyDescent="0.2">
      <c r="A2" s="145"/>
      <c r="B2" s="145"/>
      <c r="C2" s="145"/>
      <c r="D2" s="145"/>
      <c r="E2" s="145"/>
      <c r="G2" s="145"/>
      <c r="H2" s="145"/>
      <c r="I2" s="145"/>
      <c r="J2" s="145"/>
      <c r="K2" s="145"/>
    </row>
    <row r="3" spans="1:17" ht="13.5" thickBot="1" x14ac:dyDescent="0.25">
      <c r="A3" s="21" t="s">
        <v>250</v>
      </c>
      <c r="B3" s="21"/>
      <c r="C3" s="145"/>
      <c r="D3" s="145"/>
      <c r="E3" s="145"/>
      <c r="G3" s="21" t="s">
        <v>260</v>
      </c>
      <c r="H3" s="21"/>
      <c r="I3" s="145"/>
      <c r="J3" s="145"/>
      <c r="K3" s="145"/>
      <c r="M3" s="21" t="s">
        <v>291</v>
      </c>
      <c r="N3" s="145"/>
      <c r="O3" s="145"/>
      <c r="P3" s="145"/>
      <c r="Q3" s="145"/>
    </row>
    <row r="4" spans="1:17" ht="39" thickBot="1" x14ac:dyDescent="0.25">
      <c r="A4" s="209" t="s">
        <v>69</v>
      </c>
      <c r="B4" s="209" t="s">
        <v>70</v>
      </c>
      <c r="C4" s="158" t="s">
        <v>71</v>
      </c>
      <c r="D4" s="158" t="s">
        <v>72</v>
      </c>
      <c r="E4" s="158" t="s">
        <v>73</v>
      </c>
      <c r="G4" s="209" t="s">
        <v>69</v>
      </c>
      <c r="H4" s="209" t="s">
        <v>70</v>
      </c>
      <c r="I4" s="158" t="s">
        <v>71</v>
      </c>
      <c r="J4" s="158" t="s">
        <v>72</v>
      </c>
      <c r="K4" s="158" t="s">
        <v>73</v>
      </c>
      <c r="M4" s="158" t="s">
        <v>69</v>
      </c>
      <c r="N4" s="158" t="s">
        <v>70</v>
      </c>
      <c r="O4" s="158" t="s">
        <v>71</v>
      </c>
      <c r="P4" s="158" t="s">
        <v>72</v>
      </c>
      <c r="Q4" s="158" t="s">
        <v>73</v>
      </c>
    </row>
    <row r="5" spans="1:17" ht="12.75" customHeight="1" x14ac:dyDescent="0.2">
      <c r="A5" s="145" t="s">
        <v>200</v>
      </c>
      <c r="B5" s="148" t="s">
        <v>74</v>
      </c>
      <c r="C5" s="149" t="s">
        <v>79</v>
      </c>
      <c r="D5" s="145"/>
      <c r="E5" s="156" t="str">
        <f>IF(D5="","",D5/D29)</f>
        <v/>
      </c>
      <c r="G5" s="145" t="s">
        <v>200</v>
      </c>
      <c r="H5" s="148" t="s">
        <v>74</v>
      </c>
      <c r="I5" s="149" t="s">
        <v>79</v>
      </c>
      <c r="J5" s="145"/>
      <c r="K5" s="156" t="str">
        <f>IF(J5="","",J5/J29)</f>
        <v/>
      </c>
      <c r="M5" s="145" t="s">
        <v>200</v>
      </c>
      <c r="N5" s="148" t="s">
        <v>74</v>
      </c>
      <c r="O5" s="149" t="s">
        <v>8</v>
      </c>
      <c r="P5" s="145"/>
      <c r="Q5" s="156" t="str">
        <f>IF(P5="","",P5/P$40)</f>
        <v/>
      </c>
    </row>
    <row r="6" spans="1:17" ht="12.75" customHeight="1" x14ac:dyDescent="0.2">
      <c r="A6" s="145" t="s">
        <v>200</v>
      </c>
      <c r="B6" s="148" t="s">
        <v>87</v>
      </c>
      <c r="C6" s="149" t="s">
        <v>88</v>
      </c>
      <c r="D6" s="145">
        <v>4</v>
      </c>
      <c r="E6" s="156">
        <f>IF(D6="","",D6/D29)</f>
        <v>0.22222222222222221</v>
      </c>
      <c r="G6" s="145" t="s">
        <v>200</v>
      </c>
      <c r="H6" s="148" t="s">
        <v>87</v>
      </c>
      <c r="I6" s="149" t="s">
        <v>88</v>
      </c>
      <c r="J6" s="145">
        <v>4</v>
      </c>
      <c r="K6" s="156">
        <f>IF(J6="","",J6/J29)</f>
        <v>0.2857142857142857</v>
      </c>
      <c r="M6" s="145" t="s">
        <v>200</v>
      </c>
      <c r="N6" s="148" t="s">
        <v>87</v>
      </c>
      <c r="O6" s="149" t="s">
        <v>88</v>
      </c>
      <c r="P6" s="145"/>
      <c r="Q6" s="156" t="str">
        <f t="shared" ref="Q6:Q39" si="0">IF(P6="","",P6/P$40)</f>
        <v/>
      </c>
    </row>
    <row r="7" spans="1:17" ht="12.75" customHeight="1" x14ac:dyDescent="0.2">
      <c r="A7" s="145" t="s">
        <v>200</v>
      </c>
      <c r="B7" s="148" t="s">
        <v>76</v>
      </c>
      <c r="C7" s="149" t="s">
        <v>80</v>
      </c>
      <c r="D7" s="145"/>
      <c r="E7" s="156" t="str">
        <f>IF(D7="","",D7/D29)</f>
        <v/>
      </c>
      <c r="G7" s="145" t="s">
        <v>200</v>
      </c>
      <c r="H7" s="148" t="s">
        <v>76</v>
      </c>
      <c r="I7" s="149" t="s">
        <v>80</v>
      </c>
      <c r="J7" s="145">
        <v>2</v>
      </c>
      <c r="K7" s="156">
        <f>IF(J7="","",J7/J29)</f>
        <v>0.14285714285714285</v>
      </c>
      <c r="M7" s="145" t="s">
        <v>200</v>
      </c>
      <c r="N7" s="148" t="s">
        <v>76</v>
      </c>
      <c r="O7" s="149" t="s">
        <v>80</v>
      </c>
      <c r="P7" s="145"/>
      <c r="Q7" s="156" t="str">
        <f t="shared" si="0"/>
        <v/>
      </c>
    </row>
    <row r="8" spans="1:17" ht="12.75" customHeight="1" x14ac:dyDescent="0.2">
      <c r="A8" s="145" t="s">
        <v>200</v>
      </c>
      <c r="B8" s="148" t="s">
        <v>74</v>
      </c>
      <c r="C8" s="149" t="s">
        <v>100</v>
      </c>
      <c r="D8" s="145">
        <v>1</v>
      </c>
      <c r="E8" s="156">
        <f>IF(D8="","",D8/D29)</f>
        <v>5.5555555555555552E-2</v>
      </c>
      <c r="G8" s="145" t="s">
        <v>200</v>
      </c>
      <c r="H8" s="148" t="s">
        <v>74</v>
      </c>
      <c r="I8" s="149" t="s">
        <v>100</v>
      </c>
      <c r="J8" s="145"/>
      <c r="K8" s="156" t="str">
        <f>IF(J8="","",J8/J29)</f>
        <v/>
      </c>
      <c r="M8" s="145" t="s">
        <v>200</v>
      </c>
      <c r="N8" s="148" t="s">
        <v>74</v>
      </c>
      <c r="O8" s="149" t="s">
        <v>100</v>
      </c>
      <c r="P8" s="145"/>
      <c r="Q8" s="156" t="str">
        <f t="shared" si="0"/>
        <v/>
      </c>
    </row>
    <row r="9" spans="1:17" ht="12.75" customHeight="1" x14ac:dyDescent="0.2">
      <c r="A9" s="145" t="s">
        <v>200</v>
      </c>
      <c r="B9" s="148" t="s">
        <v>89</v>
      </c>
      <c r="C9" s="149" t="s">
        <v>14</v>
      </c>
      <c r="D9" s="145">
        <v>1</v>
      </c>
      <c r="E9" s="156">
        <f>IF(D9="","",D9/D29)</f>
        <v>5.5555555555555552E-2</v>
      </c>
      <c r="G9" s="145" t="s">
        <v>200</v>
      </c>
      <c r="H9" s="148" t="s">
        <v>89</v>
      </c>
      <c r="I9" s="149" t="s">
        <v>14</v>
      </c>
      <c r="J9" s="145">
        <v>1</v>
      </c>
      <c r="K9" s="156">
        <f>IF(J9="","",J9/J29)</f>
        <v>7.1428571428571425E-2</v>
      </c>
      <c r="M9" s="145" t="s">
        <v>200</v>
      </c>
      <c r="N9" s="148" t="s">
        <v>89</v>
      </c>
      <c r="O9" s="149" t="s">
        <v>14</v>
      </c>
      <c r="P9" s="145">
        <v>1</v>
      </c>
      <c r="Q9" s="156">
        <f t="shared" si="0"/>
        <v>0.14285714285714285</v>
      </c>
    </row>
    <row r="10" spans="1:17" ht="12.75" customHeight="1" x14ac:dyDescent="0.2">
      <c r="A10" s="145" t="s">
        <v>200</v>
      </c>
      <c r="B10" s="148" t="s">
        <v>89</v>
      </c>
      <c r="C10" s="149" t="s">
        <v>16</v>
      </c>
      <c r="D10" s="145"/>
      <c r="E10" s="156" t="str">
        <f>IF(D10="","",D10/D29)</f>
        <v/>
      </c>
      <c r="G10" s="145" t="s">
        <v>200</v>
      </c>
      <c r="H10" s="148" t="s">
        <v>89</v>
      </c>
      <c r="I10" s="149" t="s">
        <v>16</v>
      </c>
      <c r="J10" s="145">
        <v>2</v>
      </c>
      <c r="K10" s="156">
        <f>IF(J10="","",J10/J29)</f>
        <v>0.14285714285714285</v>
      </c>
      <c r="M10" s="145" t="s">
        <v>200</v>
      </c>
      <c r="N10" s="148" t="s">
        <v>89</v>
      </c>
      <c r="O10" s="149" t="s">
        <v>16</v>
      </c>
      <c r="P10" s="145"/>
      <c r="Q10" s="156" t="str">
        <f t="shared" si="0"/>
        <v/>
      </c>
    </row>
    <row r="11" spans="1:17" ht="12.75" customHeight="1" x14ac:dyDescent="0.2">
      <c r="A11" s="145" t="s">
        <v>200</v>
      </c>
      <c r="B11" s="148" t="s">
        <v>91</v>
      </c>
      <c r="C11" s="149" t="s">
        <v>81</v>
      </c>
      <c r="D11" s="145"/>
      <c r="E11" s="156" t="str">
        <f>IF(D11="","",D11/D29)</f>
        <v/>
      </c>
      <c r="G11" s="145" t="s">
        <v>200</v>
      </c>
      <c r="H11" s="148" t="s">
        <v>91</v>
      </c>
      <c r="I11" s="149" t="s">
        <v>81</v>
      </c>
      <c r="J11" s="145"/>
      <c r="K11" s="156" t="str">
        <f>IF(J11="","",J11/J29)</f>
        <v/>
      </c>
      <c r="M11" s="145" t="s">
        <v>200</v>
      </c>
      <c r="N11" s="148" t="s">
        <v>91</v>
      </c>
      <c r="O11" s="149" t="s">
        <v>81</v>
      </c>
      <c r="P11" s="145"/>
      <c r="Q11" s="156" t="str">
        <f t="shared" si="0"/>
        <v/>
      </c>
    </row>
    <row r="12" spans="1:17" ht="12.75" customHeight="1" x14ac:dyDescent="0.2">
      <c r="A12" s="145" t="s">
        <v>200</v>
      </c>
      <c r="B12" s="148" t="s">
        <v>92</v>
      </c>
      <c r="C12" s="149" t="s">
        <v>93</v>
      </c>
      <c r="D12" s="145"/>
      <c r="E12" s="156" t="str">
        <f>IF(D12="","",D12/D29)</f>
        <v/>
      </c>
      <c r="G12" s="145" t="s">
        <v>200</v>
      </c>
      <c r="H12" s="148" t="s">
        <v>92</v>
      </c>
      <c r="I12" s="149" t="s">
        <v>93</v>
      </c>
      <c r="J12" s="145">
        <v>1</v>
      </c>
      <c r="K12" s="156">
        <f>IF(J12="","",J12/J29)</f>
        <v>7.1428571428571425E-2</v>
      </c>
      <c r="M12" s="145" t="s">
        <v>200</v>
      </c>
      <c r="N12" s="148" t="s">
        <v>92</v>
      </c>
      <c r="O12" s="149" t="s">
        <v>93</v>
      </c>
      <c r="P12" s="145">
        <v>2</v>
      </c>
      <c r="Q12" s="156">
        <f t="shared" si="0"/>
        <v>0.2857142857142857</v>
      </c>
    </row>
    <row r="13" spans="1:17" ht="12.75" customHeight="1" x14ac:dyDescent="0.2">
      <c r="A13" s="145" t="s">
        <v>200</v>
      </c>
      <c r="B13" s="148" t="s">
        <v>95</v>
      </c>
      <c r="C13" s="149" t="s">
        <v>96</v>
      </c>
      <c r="D13" s="145"/>
      <c r="E13" s="156" t="str">
        <f>IF(D13="","",D13/D29)</f>
        <v/>
      </c>
      <c r="G13" s="145" t="s">
        <v>200</v>
      </c>
      <c r="H13" s="148" t="s">
        <v>95</v>
      </c>
      <c r="I13" s="149" t="s">
        <v>96</v>
      </c>
      <c r="J13" s="145"/>
      <c r="K13" s="156" t="str">
        <f>IF(J13="","",J13/J29)</f>
        <v/>
      </c>
      <c r="M13" s="145" t="s">
        <v>200</v>
      </c>
      <c r="N13" s="148" t="s">
        <v>95</v>
      </c>
      <c r="O13" s="149" t="s">
        <v>96</v>
      </c>
      <c r="P13" s="145"/>
      <c r="Q13" s="156" t="str">
        <f t="shared" si="0"/>
        <v/>
      </c>
    </row>
    <row r="14" spans="1:17" ht="12.75" customHeight="1" x14ac:dyDescent="0.2">
      <c r="A14" s="145" t="s">
        <v>200</v>
      </c>
      <c r="B14" s="148" t="s">
        <v>99</v>
      </c>
      <c r="C14" s="149" t="s">
        <v>84</v>
      </c>
      <c r="D14" s="145">
        <v>1</v>
      </c>
      <c r="E14" s="156">
        <f>IF(D14="","",D14/D29)</f>
        <v>5.5555555555555552E-2</v>
      </c>
      <c r="G14" s="145" t="s">
        <v>200</v>
      </c>
      <c r="H14" s="148" t="s">
        <v>99</v>
      </c>
      <c r="I14" s="149" t="s">
        <v>84</v>
      </c>
      <c r="J14" s="145"/>
      <c r="K14" s="156" t="str">
        <f>IF(J14="","",J14/J29)</f>
        <v/>
      </c>
      <c r="M14" s="145" t="s">
        <v>200</v>
      </c>
      <c r="N14" s="148" t="s">
        <v>99</v>
      </c>
      <c r="O14" s="149" t="s">
        <v>84</v>
      </c>
      <c r="P14" s="145"/>
      <c r="Q14" s="156" t="str">
        <f t="shared" si="0"/>
        <v/>
      </c>
    </row>
    <row r="15" spans="1:17" ht="12.75" customHeight="1" x14ac:dyDescent="0.2">
      <c r="A15" s="145" t="s">
        <v>200</v>
      </c>
      <c r="B15" s="148" t="s">
        <v>182</v>
      </c>
      <c r="C15" s="149" t="s">
        <v>102</v>
      </c>
      <c r="D15" s="145"/>
      <c r="E15" s="156" t="str">
        <f>IF(D15="","",D15/D29)</f>
        <v/>
      </c>
      <c r="G15" s="145" t="s">
        <v>200</v>
      </c>
      <c r="H15" s="148" t="s">
        <v>182</v>
      </c>
      <c r="I15" s="149" t="s">
        <v>102</v>
      </c>
      <c r="J15" s="145"/>
      <c r="K15" s="156" t="str">
        <f>IF(J15="","",J15/J29)</f>
        <v/>
      </c>
      <c r="M15" s="145" t="s">
        <v>200</v>
      </c>
      <c r="N15" s="148" t="s">
        <v>182</v>
      </c>
      <c r="O15" s="149" t="s">
        <v>102</v>
      </c>
      <c r="P15" s="145"/>
      <c r="Q15" s="156" t="str">
        <f t="shared" si="0"/>
        <v/>
      </c>
    </row>
    <row r="16" spans="1:17" ht="12.75" customHeight="1" x14ac:dyDescent="0.2">
      <c r="A16" s="145" t="s">
        <v>200</v>
      </c>
      <c r="B16" s="148" t="s">
        <v>75</v>
      </c>
      <c r="C16" s="149" t="s">
        <v>17</v>
      </c>
      <c r="D16" s="145">
        <v>1</v>
      </c>
      <c r="E16" s="156">
        <f>IF(D16="","",D16/D29)</f>
        <v>5.5555555555555552E-2</v>
      </c>
      <c r="G16" s="145" t="s">
        <v>200</v>
      </c>
      <c r="H16" s="148" t="s">
        <v>75</v>
      </c>
      <c r="I16" s="149" t="s">
        <v>17</v>
      </c>
      <c r="J16" s="145"/>
      <c r="K16" s="156" t="str">
        <f>IF(J16="","",J16/J29)</f>
        <v/>
      </c>
      <c r="M16" s="145" t="s">
        <v>200</v>
      </c>
      <c r="N16" s="148" t="s">
        <v>75</v>
      </c>
      <c r="O16" s="149" t="s">
        <v>17</v>
      </c>
      <c r="P16" s="145"/>
      <c r="Q16" s="156" t="str">
        <f t="shared" si="0"/>
        <v/>
      </c>
    </row>
    <row r="17" spans="1:17" ht="12.75" customHeight="1" x14ac:dyDescent="0.2">
      <c r="A17" s="145" t="s">
        <v>200</v>
      </c>
      <c r="B17" s="148" t="s">
        <v>77</v>
      </c>
      <c r="C17" s="149" t="s">
        <v>82</v>
      </c>
      <c r="D17" s="145">
        <v>7</v>
      </c>
      <c r="E17" s="156">
        <f>IF(D17="","",D17/D29)</f>
        <v>0.3888888888888889</v>
      </c>
      <c r="G17" s="145" t="s">
        <v>200</v>
      </c>
      <c r="H17" s="148" t="s">
        <v>77</v>
      </c>
      <c r="I17" s="149" t="s">
        <v>82</v>
      </c>
      <c r="J17" s="145"/>
      <c r="K17" s="156" t="str">
        <f>IF(J17="","",J17/J29)</f>
        <v/>
      </c>
      <c r="M17" s="145" t="s">
        <v>200</v>
      </c>
      <c r="N17" s="148" t="s">
        <v>77</v>
      </c>
      <c r="O17" s="149" t="s">
        <v>82</v>
      </c>
      <c r="P17" s="145"/>
      <c r="Q17" s="156" t="str">
        <f t="shared" si="0"/>
        <v/>
      </c>
    </row>
    <row r="18" spans="1:17" ht="12.75" customHeight="1" x14ac:dyDescent="0.2">
      <c r="A18" s="145" t="s">
        <v>200</v>
      </c>
      <c r="B18" s="148" t="s">
        <v>107</v>
      </c>
      <c r="C18" s="149" t="s">
        <v>115</v>
      </c>
      <c r="D18" s="145"/>
      <c r="E18" s="156" t="str">
        <f>IF(D18="","",D18/D29)</f>
        <v/>
      </c>
      <c r="G18" s="145" t="s">
        <v>200</v>
      </c>
      <c r="H18" s="148" t="s">
        <v>107</v>
      </c>
      <c r="I18" s="149" t="s">
        <v>115</v>
      </c>
      <c r="J18" s="145"/>
      <c r="K18" s="156" t="str">
        <f>IF(J18="","",J18/J29)</f>
        <v/>
      </c>
      <c r="M18" s="145" t="s">
        <v>200</v>
      </c>
      <c r="N18" s="148" t="s">
        <v>107</v>
      </c>
      <c r="O18" s="149" t="s">
        <v>115</v>
      </c>
      <c r="P18" s="145"/>
      <c r="Q18" s="156" t="str">
        <f t="shared" si="0"/>
        <v/>
      </c>
    </row>
    <row r="19" spans="1:17" ht="12.75" customHeight="1" x14ac:dyDescent="0.2">
      <c r="A19" s="145" t="s">
        <v>200</v>
      </c>
      <c r="B19" s="148" t="s">
        <v>107</v>
      </c>
      <c r="C19" s="149" t="s">
        <v>108</v>
      </c>
      <c r="D19" s="145"/>
      <c r="E19" s="156" t="str">
        <f>IF(D19="","",D19/D29)</f>
        <v/>
      </c>
      <c r="G19" s="145" t="s">
        <v>200</v>
      </c>
      <c r="H19" s="148" t="s">
        <v>107</v>
      </c>
      <c r="I19" s="149" t="s">
        <v>108</v>
      </c>
      <c r="J19" s="145"/>
      <c r="K19" s="156" t="str">
        <f>IF(J19="","",J19/J29)</f>
        <v/>
      </c>
      <c r="M19" s="145" t="s">
        <v>200</v>
      </c>
      <c r="N19" s="148" t="s">
        <v>107</v>
      </c>
      <c r="O19" s="149" t="s">
        <v>108</v>
      </c>
      <c r="P19" s="145"/>
      <c r="Q19" s="156" t="str">
        <f t="shared" si="0"/>
        <v/>
      </c>
    </row>
    <row r="20" spans="1:17" ht="12.75" customHeight="1" x14ac:dyDescent="0.2">
      <c r="A20" s="145" t="s">
        <v>200</v>
      </c>
      <c r="B20" s="148" t="s">
        <v>109</v>
      </c>
      <c r="C20" s="149" t="s">
        <v>110</v>
      </c>
      <c r="D20" s="145"/>
      <c r="E20" s="156" t="str">
        <f>IF(D20="","",D20/D29)</f>
        <v/>
      </c>
      <c r="G20" s="145" t="s">
        <v>200</v>
      </c>
      <c r="H20" s="148" t="s">
        <v>109</v>
      </c>
      <c r="I20" s="149" t="s">
        <v>110</v>
      </c>
      <c r="J20" s="145">
        <v>4</v>
      </c>
      <c r="K20" s="156">
        <f>IF(J20="","",J20/J29)</f>
        <v>0.2857142857142857</v>
      </c>
      <c r="M20" s="145" t="s">
        <v>200</v>
      </c>
      <c r="N20" s="148" t="s">
        <v>109</v>
      </c>
      <c r="O20" s="149" t="s">
        <v>110</v>
      </c>
      <c r="P20" s="145"/>
      <c r="Q20" s="156" t="str">
        <f t="shared" si="0"/>
        <v/>
      </c>
    </row>
    <row r="21" spans="1:17" ht="12.75" customHeight="1" x14ac:dyDescent="0.2">
      <c r="A21" s="145" t="s">
        <v>200</v>
      </c>
      <c r="B21" s="148" t="s">
        <v>74</v>
      </c>
      <c r="C21" s="149" t="s">
        <v>111</v>
      </c>
      <c r="D21" s="145"/>
      <c r="E21" s="156" t="str">
        <f>IF(D21="","",D21/D29)</f>
        <v/>
      </c>
      <c r="G21" s="145" t="s">
        <v>200</v>
      </c>
      <c r="H21" s="148" t="s">
        <v>74</v>
      </c>
      <c r="I21" s="149" t="s">
        <v>111</v>
      </c>
      <c r="J21" s="145"/>
      <c r="K21" s="156" t="str">
        <f>IF(J21="","",J21/J29)</f>
        <v/>
      </c>
      <c r="M21" s="145" t="s">
        <v>200</v>
      </c>
      <c r="N21" s="148" t="s">
        <v>74</v>
      </c>
      <c r="O21" s="149" t="s">
        <v>111</v>
      </c>
      <c r="P21" s="145"/>
      <c r="Q21" s="156" t="str">
        <f t="shared" si="0"/>
        <v/>
      </c>
    </row>
    <row r="22" spans="1:17" ht="12.75" customHeight="1" x14ac:dyDescent="0.2">
      <c r="A22" s="145" t="s">
        <v>200</v>
      </c>
      <c r="B22" s="148" t="s">
        <v>74</v>
      </c>
      <c r="C22" s="149" t="s">
        <v>118</v>
      </c>
      <c r="D22" s="145"/>
      <c r="E22" s="156" t="str">
        <f>IF(D22="","",D22/D29)</f>
        <v/>
      </c>
      <c r="G22" s="145" t="s">
        <v>200</v>
      </c>
      <c r="H22" s="148" t="s">
        <v>74</v>
      </c>
      <c r="I22" s="149" t="s">
        <v>118</v>
      </c>
      <c r="J22" s="145"/>
      <c r="K22" s="156" t="str">
        <f>IF(J22="","",J22/J29)</f>
        <v/>
      </c>
      <c r="M22" s="145" t="s">
        <v>200</v>
      </c>
      <c r="N22" s="148" t="s">
        <v>74</v>
      </c>
      <c r="O22" s="149" t="s">
        <v>118</v>
      </c>
      <c r="P22" s="145"/>
      <c r="Q22" s="156" t="str">
        <f t="shared" si="0"/>
        <v/>
      </c>
    </row>
    <row r="23" spans="1:17" ht="12.75" customHeight="1" x14ac:dyDescent="0.2">
      <c r="A23" s="145" t="s">
        <v>200</v>
      </c>
      <c r="B23" s="148" t="s">
        <v>77</v>
      </c>
      <c r="C23" s="149" t="s">
        <v>112</v>
      </c>
      <c r="D23" s="145"/>
      <c r="E23" s="156" t="str">
        <f>IF(D23="","",D23/D29)</f>
        <v/>
      </c>
      <c r="G23" s="145" t="s">
        <v>200</v>
      </c>
      <c r="H23" s="148" t="s">
        <v>77</v>
      </c>
      <c r="I23" s="149" t="s">
        <v>112</v>
      </c>
      <c r="J23" s="145"/>
      <c r="K23" s="156" t="str">
        <f>IF(J23="","",J23/J29)</f>
        <v/>
      </c>
      <c r="M23" s="145" t="s">
        <v>200</v>
      </c>
      <c r="N23" s="148" t="s">
        <v>77</v>
      </c>
      <c r="O23" s="149" t="s">
        <v>112</v>
      </c>
      <c r="P23" s="145"/>
      <c r="Q23" s="156" t="str">
        <f t="shared" si="0"/>
        <v/>
      </c>
    </row>
    <row r="24" spans="1:17" ht="12.75" customHeight="1" x14ac:dyDescent="0.2">
      <c r="A24" s="145" t="s">
        <v>200</v>
      </c>
      <c r="B24" s="157" t="s">
        <v>120</v>
      </c>
      <c r="C24" s="149" t="s">
        <v>121</v>
      </c>
      <c r="D24" s="145"/>
      <c r="E24" s="156" t="str">
        <f>IF(D24="","",D24/D29)</f>
        <v/>
      </c>
      <c r="G24" s="145" t="s">
        <v>200</v>
      </c>
      <c r="H24" s="157" t="s">
        <v>120</v>
      </c>
      <c r="I24" s="149" t="s">
        <v>121</v>
      </c>
      <c r="J24" s="145"/>
      <c r="K24" s="156" t="str">
        <f>IF(J24="","",J24/J29)</f>
        <v/>
      </c>
      <c r="M24" s="145" t="s">
        <v>200</v>
      </c>
      <c r="N24" s="157" t="s">
        <v>120</v>
      </c>
      <c r="O24" s="149" t="s">
        <v>121</v>
      </c>
      <c r="P24" s="145"/>
      <c r="Q24" s="156" t="str">
        <f t="shared" si="0"/>
        <v/>
      </c>
    </row>
    <row r="25" spans="1:17" ht="12.75" customHeight="1" x14ac:dyDescent="0.2">
      <c r="A25" s="145" t="s">
        <v>200</v>
      </c>
      <c r="B25" s="148" t="s">
        <v>74</v>
      </c>
      <c r="C25" s="149" t="s">
        <v>66</v>
      </c>
      <c r="D25" s="145"/>
      <c r="E25" s="156" t="str">
        <f>IF(D25="","",D25/D29)</f>
        <v/>
      </c>
      <c r="G25" s="145" t="s">
        <v>200</v>
      </c>
      <c r="H25" s="148" t="s">
        <v>74</v>
      </c>
      <c r="I25" s="149" t="s">
        <v>66</v>
      </c>
      <c r="J25" s="145"/>
      <c r="K25" s="156" t="str">
        <f>IF(J25="","",J25/J29)</f>
        <v/>
      </c>
      <c r="M25" s="145" t="s">
        <v>200</v>
      </c>
      <c r="N25" s="148" t="s">
        <v>55</v>
      </c>
      <c r="O25" s="149" t="s">
        <v>56</v>
      </c>
      <c r="P25" s="145"/>
      <c r="Q25" s="156" t="str">
        <f t="shared" si="0"/>
        <v/>
      </c>
    </row>
    <row r="26" spans="1:17" ht="12.75" customHeight="1" x14ac:dyDescent="0.2">
      <c r="A26" s="145" t="s">
        <v>200</v>
      </c>
      <c r="B26" s="140" t="s">
        <v>181</v>
      </c>
      <c r="C26" s="149" t="s">
        <v>162</v>
      </c>
      <c r="D26" s="145">
        <v>2</v>
      </c>
      <c r="E26" s="156">
        <f>IF(D26="","",D26/D29)</f>
        <v>0.1111111111111111</v>
      </c>
      <c r="G26" s="145" t="s">
        <v>200</v>
      </c>
      <c r="H26" s="140" t="s">
        <v>181</v>
      </c>
      <c r="I26" s="149" t="s">
        <v>162</v>
      </c>
      <c r="J26" s="145"/>
      <c r="K26" s="156" t="str">
        <f>IF(J26="","",J26/J29)</f>
        <v/>
      </c>
      <c r="M26" s="145" t="s">
        <v>200</v>
      </c>
      <c r="N26" s="148" t="s">
        <v>53</v>
      </c>
      <c r="O26" s="149" t="s">
        <v>179</v>
      </c>
      <c r="P26" s="145"/>
      <c r="Q26" s="156" t="str">
        <f t="shared" si="0"/>
        <v/>
      </c>
    </row>
    <row r="27" spans="1:17" ht="12.75" customHeight="1" x14ac:dyDescent="0.2">
      <c r="A27" s="145" t="s">
        <v>200</v>
      </c>
      <c r="B27" s="140" t="s">
        <v>182</v>
      </c>
      <c r="C27" s="149" t="s">
        <v>60</v>
      </c>
      <c r="D27" s="145"/>
      <c r="E27" s="156" t="str">
        <f>IF(D27="","",D27/D29)</f>
        <v/>
      </c>
      <c r="G27" s="145" t="s">
        <v>200</v>
      </c>
      <c r="H27" s="140" t="s">
        <v>182</v>
      </c>
      <c r="I27" s="149" t="s">
        <v>60</v>
      </c>
      <c r="J27" s="145"/>
      <c r="K27" s="156" t="str">
        <f>IF(J27="","",J27/J29)</f>
        <v/>
      </c>
      <c r="M27" s="145" t="s">
        <v>200</v>
      </c>
      <c r="N27" s="148" t="s">
        <v>74</v>
      </c>
      <c r="O27" s="149" t="s">
        <v>66</v>
      </c>
      <c r="P27" s="145"/>
      <c r="Q27" s="156" t="str">
        <f t="shared" si="0"/>
        <v/>
      </c>
    </row>
    <row r="28" spans="1:17" ht="12.75" customHeight="1" thickBot="1" x14ac:dyDescent="0.25">
      <c r="A28" s="145" t="s">
        <v>200</v>
      </c>
      <c r="B28" s="157" t="s">
        <v>53</v>
      </c>
      <c r="C28" s="149" t="s">
        <v>249</v>
      </c>
      <c r="D28" s="145">
        <v>1</v>
      </c>
      <c r="E28" s="156">
        <f>IF(D28="","",D28/D29)</f>
        <v>5.5555555555555552E-2</v>
      </c>
      <c r="G28" s="145" t="s">
        <v>200</v>
      </c>
      <c r="H28" s="157" t="s">
        <v>53</v>
      </c>
      <c r="I28" s="149" t="s">
        <v>249</v>
      </c>
      <c r="J28" s="145"/>
      <c r="K28" s="156" t="str">
        <f>IF(J28="","",J28/J29)</f>
        <v/>
      </c>
      <c r="M28" s="145" t="s">
        <v>200</v>
      </c>
      <c r="N28" s="148" t="s">
        <v>89</v>
      </c>
      <c r="O28" s="149" t="s">
        <v>67</v>
      </c>
      <c r="P28" s="145"/>
      <c r="Q28" s="156" t="str">
        <f t="shared" si="0"/>
        <v/>
      </c>
    </row>
    <row r="29" spans="1:17" ht="12.75" customHeight="1" x14ac:dyDescent="0.2">
      <c r="A29" s="210" t="s">
        <v>122</v>
      </c>
      <c r="B29" s="213">
        <v>2.38</v>
      </c>
      <c r="C29" s="177" t="s">
        <v>247</v>
      </c>
      <c r="D29" s="186">
        <f>SUM(D5:D28)</f>
        <v>18</v>
      </c>
      <c r="E29" s="211">
        <f>IF(D29="","",D29/D29)</f>
        <v>1</v>
      </c>
      <c r="G29" s="210" t="s">
        <v>122</v>
      </c>
      <c r="H29" s="213">
        <v>2.4700000000000002</v>
      </c>
      <c r="I29" s="177" t="s">
        <v>247</v>
      </c>
      <c r="J29" s="186">
        <f>SUM(J5:J28)</f>
        <v>14</v>
      </c>
      <c r="K29" s="211">
        <f>IF(J29="","",J29/J29)</f>
        <v>1</v>
      </c>
      <c r="M29" s="145" t="s">
        <v>200</v>
      </c>
      <c r="N29" s="148" t="s">
        <v>55</v>
      </c>
      <c r="O29" s="149" t="s">
        <v>180</v>
      </c>
      <c r="P29" s="145"/>
      <c r="Q29" s="156" t="str">
        <f t="shared" si="0"/>
        <v/>
      </c>
    </row>
    <row r="30" spans="1:17" x14ac:dyDescent="0.2">
      <c r="M30" s="145" t="s">
        <v>200</v>
      </c>
      <c r="N30" s="140" t="s">
        <v>181</v>
      </c>
      <c r="O30" s="149" t="s">
        <v>162</v>
      </c>
      <c r="P30" s="145"/>
      <c r="Q30" s="156" t="str">
        <f t="shared" si="0"/>
        <v/>
      </c>
    </row>
    <row r="31" spans="1:17" x14ac:dyDescent="0.2">
      <c r="M31" s="145" t="s">
        <v>200</v>
      </c>
      <c r="N31" s="140" t="s">
        <v>182</v>
      </c>
      <c r="O31" s="149" t="s">
        <v>60</v>
      </c>
      <c r="P31" s="145">
        <v>1</v>
      </c>
      <c r="Q31" s="156">
        <f t="shared" si="0"/>
        <v>0.14285714285714285</v>
      </c>
    </row>
    <row r="32" spans="1:17" ht="13.5" thickBot="1" x14ac:dyDescent="0.25">
      <c r="A32" s="21" t="s">
        <v>251</v>
      </c>
      <c r="B32" s="21"/>
      <c r="C32" s="145"/>
      <c r="D32" s="145"/>
      <c r="E32" s="145"/>
      <c r="G32" s="21" t="s">
        <v>261</v>
      </c>
      <c r="H32" s="21"/>
      <c r="I32" s="145"/>
      <c r="J32" s="145"/>
      <c r="K32" s="145"/>
      <c r="M32" s="145" t="s">
        <v>200</v>
      </c>
      <c r="N32" s="216" t="s">
        <v>74</v>
      </c>
      <c r="O32" s="151" t="s">
        <v>129</v>
      </c>
      <c r="P32" s="145"/>
      <c r="Q32" s="156" t="str">
        <f t="shared" si="0"/>
        <v/>
      </c>
    </row>
    <row r="33" spans="1:17" ht="39" thickBot="1" x14ac:dyDescent="0.25">
      <c r="A33" s="209" t="s">
        <v>69</v>
      </c>
      <c r="B33" s="209" t="s">
        <v>70</v>
      </c>
      <c r="C33" s="158" t="s">
        <v>71</v>
      </c>
      <c r="D33" s="158" t="s">
        <v>72</v>
      </c>
      <c r="E33" s="158" t="s">
        <v>73</v>
      </c>
      <c r="G33" s="209" t="s">
        <v>69</v>
      </c>
      <c r="H33" s="209" t="s">
        <v>70</v>
      </c>
      <c r="I33" s="158" t="s">
        <v>71</v>
      </c>
      <c r="J33" s="158" t="s">
        <v>72</v>
      </c>
      <c r="K33" s="158" t="s">
        <v>73</v>
      </c>
      <c r="M33" s="145" t="s">
        <v>200</v>
      </c>
      <c r="N33" s="140" t="s">
        <v>109</v>
      </c>
      <c r="O33" s="151" t="s">
        <v>123</v>
      </c>
      <c r="P33" s="145">
        <v>3</v>
      </c>
      <c r="Q33" s="156">
        <f t="shared" si="0"/>
        <v>0.42857142857142855</v>
      </c>
    </row>
    <row r="34" spans="1:17" x14ac:dyDescent="0.2">
      <c r="A34" s="145" t="s">
        <v>200</v>
      </c>
      <c r="B34" s="148" t="s">
        <v>74</v>
      </c>
      <c r="C34" s="149" t="s">
        <v>79</v>
      </c>
      <c r="D34" s="145"/>
      <c r="E34" s="156" t="str">
        <f>IF(D34="","",D34/D58)</f>
        <v/>
      </c>
      <c r="G34" s="145" t="s">
        <v>200</v>
      </c>
      <c r="H34" s="148" t="s">
        <v>74</v>
      </c>
      <c r="I34" s="149" t="s">
        <v>79</v>
      </c>
      <c r="J34" s="145"/>
      <c r="K34" s="156" t="str">
        <f>IF(J34="","",J34/J58)</f>
        <v/>
      </c>
      <c r="M34" s="145" t="s">
        <v>200</v>
      </c>
      <c r="N34" s="140" t="s">
        <v>77</v>
      </c>
      <c r="O34" s="149" t="s">
        <v>124</v>
      </c>
      <c r="P34" s="145"/>
      <c r="Q34" s="156" t="str">
        <f t="shared" si="0"/>
        <v/>
      </c>
    </row>
    <row r="35" spans="1:17" ht="24" x14ac:dyDescent="0.2">
      <c r="A35" s="145" t="s">
        <v>200</v>
      </c>
      <c r="B35" s="148" t="s">
        <v>87</v>
      </c>
      <c r="C35" s="149" t="s">
        <v>88</v>
      </c>
      <c r="D35" s="145">
        <v>3</v>
      </c>
      <c r="E35" s="156">
        <f>IF(D35="","",D35/D58)</f>
        <v>3.3707865168539325E-2</v>
      </c>
      <c r="G35" s="145" t="s">
        <v>200</v>
      </c>
      <c r="H35" s="148" t="s">
        <v>87</v>
      </c>
      <c r="I35" s="149" t="s">
        <v>88</v>
      </c>
      <c r="J35" s="145">
        <v>55</v>
      </c>
      <c r="K35" s="156">
        <f>IF(J35="","",J35/J58)</f>
        <v>0.94827586206896552</v>
      </c>
      <c r="M35" s="145" t="s">
        <v>200</v>
      </c>
      <c r="N35" s="140" t="s">
        <v>77</v>
      </c>
      <c r="O35" s="149" t="s">
        <v>5</v>
      </c>
      <c r="P35" s="145"/>
      <c r="Q35" s="156" t="str">
        <f t="shared" si="0"/>
        <v/>
      </c>
    </row>
    <row r="36" spans="1:17" x14ac:dyDescent="0.2">
      <c r="A36" s="145" t="s">
        <v>200</v>
      </c>
      <c r="B36" s="148" t="s">
        <v>76</v>
      </c>
      <c r="C36" s="149" t="s">
        <v>80</v>
      </c>
      <c r="D36" s="145"/>
      <c r="E36" s="156" t="str">
        <f>IF(D36="","",D36/D58)</f>
        <v/>
      </c>
      <c r="G36" s="145" t="s">
        <v>200</v>
      </c>
      <c r="H36" s="148" t="s">
        <v>76</v>
      </c>
      <c r="I36" s="149" t="s">
        <v>80</v>
      </c>
      <c r="J36" s="145"/>
      <c r="K36" s="156" t="str">
        <f>IF(J36="","",J36/J58)</f>
        <v/>
      </c>
      <c r="M36" s="145" t="s">
        <v>200</v>
      </c>
      <c r="N36" s="140" t="s">
        <v>74</v>
      </c>
      <c r="O36" s="149" t="s">
        <v>44</v>
      </c>
      <c r="P36" s="145"/>
      <c r="Q36" s="156" t="str">
        <f t="shared" si="0"/>
        <v/>
      </c>
    </row>
    <row r="37" spans="1:17" x14ac:dyDescent="0.2">
      <c r="A37" s="145" t="s">
        <v>200</v>
      </c>
      <c r="B37" s="148" t="s">
        <v>74</v>
      </c>
      <c r="C37" s="149" t="s">
        <v>100</v>
      </c>
      <c r="D37" s="145"/>
      <c r="E37" s="156" t="str">
        <f>IF(D37="","",D37/D58)</f>
        <v/>
      </c>
      <c r="G37" s="145" t="s">
        <v>200</v>
      </c>
      <c r="H37" s="148" t="s">
        <v>74</v>
      </c>
      <c r="I37" s="149" t="s">
        <v>100</v>
      </c>
      <c r="J37" s="145"/>
      <c r="K37" s="156" t="str">
        <f>IF(J37="","",J37/J58)</f>
        <v/>
      </c>
      <c r="M37" s="145" t="s">
        <v>200</v>
      </c>
      <c r="N37" s="157" t="s">
        <v>120</v>
      </c>
      <c r="O37" s="149" t="s">
        <v>185</v>
      </c>
      <c r="P37" s="145"/>
      <c r="Q37" s="156" t="str">
        <f t="shared" si="0"/>
        <v/>
      </c>
    </row>
    <row r="38" spans="1:17" x14ac:dyDescent="0.2">
      <c r="A38" s="145" t="s">
        <v>200</v>
      </c>
      <c r="B38" s="148" t="s">
        <v>89</v>
      </c>
      <c r="C38" s="149" t="s">
        <v>14</v>
      </c>
      <c r="D38" s="145"/>
      <c r="E38" s="156" t="str">
        <f>IF(D38="","",D38/D58)</f>
        <v/>
      </c>
      <c r="G38" s="145" t="s">
        <v>200</v>
      </c>
      <c r="H38" s="148" t="s">
        <v>89</v>
      </c>
      <c r="I38" s="149" t="s">
        <v>14</v>
      </c>
      <c r="J38" s="145">
        <v>1</v>
      </c>
      <c r="K38" s="156">
        <f>IF(J38="","",J38/J58)</f>
        <v>1.7241379310344827E-2</v>
      </c>
      <c r="M38" s="145" t="s">
        <v>200</v>
      </c>
      <c r="N38" s="157" t="s">
        <v>189</v>
      </c>
      <c r="O38" s="149" t="s">
        <v>188</v>
      </c>
      <c r="P38" s="145"/>
      <c r="Q38" s="156" t="str">
        <f t="shared" si="0"/>
        <v/>
      </c>
    </row>
    <row r="39" spans="1:17" ht="13.5" thickBot="1" x14ac:dyDescent="0.25">
      <c r="A39" s="145" t="s">
        <v>200</v>
      </c>
      <c r="B39" s="148" t="s">
        <v>89</v>
      </c>
      <c r="C39" s="149" t="s">
        <v>16</v>
      </c>
      <c r="D39" s="145"/>
      <c r="E39" s="156" t="str">
        <f>IF(D39="","",D39/D58)</f>
        <v/>
      </c>
      <c r="G39" s="145" t="s">
        <v>200</v>
      </c>
      <c r="H39" s="148" t="s">
        <v>89</v>
      </c>
      <c r="I39" s="149" t="s">
        <v>16</v>
      </c>
      <c r="J39" s="145"/>
      <c r="K39" s="156" t="str">
        <f>IF(J39="","",J39/J58)</f>
        <v/>
      </c>
      <c r="M39" s="145" t="s">
        <v>200</v>
      </c>
      <c r="N39" s="154" t="s">
        <v>187</v>
      </c>
      <c r="O39" s="150" t="s">
        <v>186</v>
      </c>
      <c r="P39" s="145"/>
      <c r="Q39" s="156" t="str">
        <f t="shared" si="0"/>
        <v/>
      </c>
    </row>
    <row r="40" spans="1:17" x14ac:dyDescent="0.2">
      <c r="A40" s="145" t="s">
        <v>200</v>
      </c>
      <c r="B40" s="148" t="s">
        <v>91</v>
      </c>
      <c r="C40" s="149" t="s">
        <v>81</v>
      </c>
      <c r="D40" s="145"/>
      <c r="E40" s="156" t="str">
        <f>IF(D40="","",D40/D58)</f>
        <v/>
      </c>
      <c r="G40" s="145" t="s">
        <v>200</v>
      </c>
      <c r="H40" s="148" t="s">
        <v>91</v>
      </c>
      <c r="I40" s="149" t="s">
        <v>81</v>
      </c>
      <c r="J40" s="145"/>
      <c r="K40" s="156" t="str">
        <f>IF(J40="","",J40/J58)</f>
        <v/>
      </c>
      <c r="M40" s="145"/>
      <c r="N40" s="145"/>
      <c r="O40" s="151" t="s">
        <v>183</v>
      </c>
      <c r="P40" s="145">
        <f>SUM(P5:P39)</f>
        <v>7</v>
      </c>
      <c r="Q40" s="145"/>
    </row>
    <row r="41" spans="1:17" x14ac:dyDescent="0.2">
      <c r="A41" s="145" t="s">
        <v>200</v>
      </c>
      <c r="B41" s="148" t="s">
        <v>92</v>
      </c>
      <c r="C41" s="149" t="s">
        <v>93</v>
      </c>
      <c r="D41" s="145">
        <v>2</v>
      </c>
      <c r="E41" s="156">
        <f>IF(D41="","",D41/D58)</f>
        <v>2.247191011235955E-2</v>
      </c>
      <c r="G41" s="145" t="s">
        <v>200</v>
      </c>
      <c r="H41" s="148" t="s">
        <v>92</v>
      </c>
      <c r="I41" s="149" t="s">
        <v>93</v>
      </c>
      <c r="J41" s="145"/>
      <c r="K41" s="156" t="str">
        <f>IF(J41="","",J41/J58)</f>
        <v/>
      </c>
      <c r="M41" s="145"/>
    </row>
    <row r="42" spans="1:17" x14ac:dyDescent="0.2">
      <c r="A42" s="145" t="s">
        <v>200</v>
      </c>
      <c r="B42" s="148" t="s">
        <v>95</v>
      </c>
      <c r="C42" s="149" t="s">
        <v>96</v>
      </c>
      <c r="D42" s="145"/>
      <c r="E42" s="156" t="str">
        <f>IF(D42="","",D42/D58)</f>
        <v/>
      </c>
      <c r="G42" s="145" t="s">
        <v>200</v>
      </c>
      <c r="H42" s="148" t="s">
        <v>95</v>
      </c>
      <c r="I42" s="149" t="s">
        <v>96</v>
      </c>
      <c r="J42" s="145"/>
      <c r="K42" s="156" t="str">
        <f>IF(J42="","",J42/J58)</f>
        <v/>
      </c>
      <c r="M42" s="145"/>
    </row>
    <row r="43" spans="1:17" x14ac:dyDescent="0.2">
      <c r="A43" s="145" t="s">
        <v>200</v>
      </c>
      <c r="B43" s="148" t="s">
        <v>99</v>
      </c>
      <c r="C43" s="149" t="s">
        <v>84</v>
      </c>
      <c r="D43" s="145">
        <v>27</v>
      </c>
      <c r="E43" s="156">
        <f>IF(D43="","",D43/D58)</f>
        <v>0.30337078651685395</v>
      </c>
      <c r="G43" s="145" t="s">
        <v>200</v>
      </c>
      <c r="H43" s="148" t="s">
        <v>99</v>
      </c>
      <c r="I43" s="149" t="s">
        <v>84</v>
      </c>
      <c r="J43" s="145"/>
      <c r="K43" s="156" t="str">
        <f>IF(J43="","",J43/J58)</f>
        <v/>
      </c>
      <c r="M43" s="145"/>
    </row>
    <row r="44" spans="1:17" x14ac:dyDescent="0.2">
      <c r="A44" s="145" t="s">
        <v>200</v>
      </c>
      <c r="B44" s="148" t="s">
        <v>182</v>
      </c>
      <c r="C44" s="149" t="s">
        <v>102</v>
      </c>
      <c r="D44" s="145"/>
      <c r="E44" s="156" t="str">
        <f>IF(D44="","",D44/D58)</f>
        <v/>
      </c>
      <c r="G44" s="145" t="s">
        <v>200</v>
      </c>
      <c r="H44" s="148" t="s">
        <v>182</v>
      </c>
      <c r="I44" s="149" t="s">
        <v>102</v>
      </c>
      <c r="J44" s="145"/>
      <c r="K44" s="156" t="str">
        <f>IF(J44="","",J44/J58)</f>
        <v/>
      </c>
      <c r="M44" s="145"/>
    </row>
    <row r="45" spans="1:17" x14ac:dyDescent="0.2">
      <c r="A45" s="145" t="s">
        <v>200</v>
      </c>
      <c r="B45" s="148" t="s">
        <v>75</v>
      </c>
      <c r="C45" s="149" t="s">
        <v>17</v>
      </c>
      <c r="D45" s="145">
        <v>3</v>
      </c>
      <c r="E45" s="156">
        <f>IF(D45="","",D45/D58)</f>
        <v>3.3707865168539325E-2</v>
      </c>
      <c r="G45" s="145" t="s">
        <v>200</v>
      </c>
      <c r="H45" s="148" t="s">
        <v>75</v>
      </c>
      <c r="I45" s="149" t="s">
        <v>17</v>
      </c>
      <c r="J45" s="145"/>
      <c r="K45" s="156" t="str">
        <f>IF(J45="","",J45/J58)</f>
        <v/>
      </c>
      <c r="M45" s="145"/>
    </row>
    <row r="46" spans="1:17" x14ac:dyDescent="0.2">
      <c r="A46" s="145" t="s">
        <v>200</v>
      </c>
      <c r="B46" s="148" t="s">
        <v>77</v>
      </c>
      <c r="C46" s="149" t="s">
        <v>82</v>
      </c>
      <c r="D46" s="145">
        <v>52</v>
      </c>
      <c r="E46" s="156">
        <f>IF(D46="","",D46/D58)</f>
        <v>0.5842696629213483</v>
      </c>
      <c r="G46" s="145" t="s">
        <v>200</v>
      </c>
      <c r="H46" s="148" t="s">
        <v>77</v>
      </c>
      <c r="I46" s="149" t="s">
        <v>82</v>
      </c>
      <c r="J46" s="145"/>
      <c r="K46" s="156" t="str">
        <f>IF(J46="","",J46/J58)</f>
        <v/>
      </c>
      <c r="M46" s="145"/>
    </row>
    <row r="47" spans="1:17" x14ac:dyDescent="0.2">
      <c r="A47" s="145" t="s">
        <v>200</v>
      </c>
      <c r="B47" s="148" t="s">
        <v>107</v>
      </c>
      <c r="C47" s="149" t="s">
        <v>115</v>
      </c>
      <c r="D47" s="145"/>
      <c r="E47" s="156" t="str">
        <f>IF(D47="","",D47/D58)</f>
        <v/>
      </c>
      <c r="G47" s="145" t="s">
        <v>200</v>
      </c>
      <c r="H47" s="148" t="s">
        <v>107</v>
      </c>
      <c r="I47" s="149" t="s">
        <v>115</v>
      </c>
      <c r="J47" s="145"/>
      <c r="K47" s="156" t="str">
        <f>IF(J47="","",J47/J58)</f>
        <v/>
      </c>
      <c r="M47" s="145"/>
    </row>
    <row r="48" spans="1:17" x14ac:dyDescent="0.2">
      <c r="A48" s="145" t="s">
        <v>200</v>
      </c>
      <c r="B48" s="148" t="s">
        <v>107</v>
      </c>
      <c r="C48" s="149" t="s">
        <v>108</v>
      </c>
      <c r="D48" s="145"/>
      <c r="E48" s="156" t="str">
        <f>IF(D48="","",D48/D58)</f>
        <v/>
      </c>
      <c r="G48" s="145" t="s">
        <v>200</v>
      </c>
      <c r="H48" s="148" t="s">
        <v>107</v>
      </c>
      <c r="I48" s="149" t="s">
        <v>108</v>
      </c>
      <c r="J48" s="145"/>
      <c r="K48" s="156" t="str">
        <f>IF(J48="","",J48/J58)</f>
        <v/>
      </c>
      <c r="M48" s="145"/>
    </row>
    <row r="49" spans="1:13" x14ac:dyDescent="0.2">
      <c r="A49" s="145" t="s">
        <v>200</v>
      </c>
      <c r="B49" s="148" t="s">
        <v>109</v>
      </c>
      <c r="C49" s="149" t="s">
        <v>110</v>
      </c>
      <c r="D49" s="145">
        <v>1</v>
      </c>
      <c r="E49" s="156">
        <f>IF(D49="","",D49/D58)</f>
        <v>1.1235955056179775E-2</v>
      </c>
      <c r="G49" s="145" t="s">
        <v>200</v>
      </c>
      <c r="H49" s="148" t="s">
        <v>109</v>
      </c>
      <c r="I49" s="149" t="s">
        <v>110</v>
      </c>
      <c r="J49" s="145"/>
      <c r="K49" s="156" t="str">
        <f>IF(J49="","",J49/J58)</f>
        <v/>
      </c>
      <c r="M49" s="145"/>
    </row>
    <row r="50" spans="1:13" x14ac:dyDescent="0.2">
      <c r="A50" s="145" t="s">
        <v>200</v>
      </c>
      <c r="B50" s="148" t="s">
        <v>74</v>
      </c>
      <c r="C50" s="149" t="s">
        <v>111</v>
      </c>
      <c r="D50" s="145"/>
      <c r="E50" s="156" t="str">
        <f>IF(D50="","",D50/D58)</f>
        <v/>
      </c>
      <c r="G50" s="145" t="s">
        <v>200</v>
      </c>
      <c r="H50" s="148" t="s">
        <v>74</v>
      </c>
      <c r="I50" s="149" t="s">
        <v>111</v>
      </c>
      <c r="J50" s="145"/>
      <c r="K50" s="156" t="str">
        <f>IF(J50="","",J50/J58)</f>
        <v/>
      </c>
      <c r="M50" s="145"/>
    </row>
    <row r="51" spans="1:13" x14ac:dyDescent="0.2">
      <c r="A51" s="145" t="s">
        <v>200</v>
      </c>
      <c r="B51" s="148" t="s">
        <v>74</v>
      </c>
      <c r="C51" s="149" t="s">
        <v>118</v>
      </c>
      <c r="D51" s="145"/>
      <c r="E51" s="156" t="str">
        <f>IF(D51="","",D51/D58)</f>
        <v/>
      </c>
      <c r="G51" s="145" t="s">
        <v>200</v>
      </c>
      <c r="H51" s="148" t="s">
        <v>74</v>
      </c>
      <c r="I51" s="149" t="s">
        <v>118</v>
      </c>
      <c r="J51" s="145"/>
      <c r="K51" s="156" t="str">
        <f>IF(J51="","",J51/J58)</f>
        <v/>
      </c>
    </row>
    <row r="52" spans="1:13" x14ac:dyDescent="0.2">
      <c r="A52" s="145" t="s">
        <v>200</v>
      </c>
      <c r="B52" s="148" t="s">
        <v>77</v>
      </c>
      <c r="C52" s="149" t="s">
        <v>112</v>
      </c>
      <c r="D52" s="145"/>
      <c r="E52" s="156" t="str">
        <f>IF(D52="","",D52/D58)</f>
        <v/>
      </c>
      <c r="G52" s="145" t="s">
        <v>200</v>
      </c>
      <c r="H52" s="148" t="s">
        <v>77</v>
      </c>
      <c r="I52" s="149" t="s">
        <v>112</v>
      </c>
      <c r="J52" s="145"/>
      <c r="K52" s="156" t="str">
        <f>IF(J52="","",J52/J58)</f>
        <v/>
      </c>
    </row>
    <row r="53" spans="1:13" x14ac:dyDescent="0.2">
      <c r="A53" s="145" t="s">
        <v>200</v>
      </c>
      <c r="B53" s="157" t="s">
        <v>120</v>
      </c>
      <c r="C53" s="149" t="s">
        <v>121</v>
      </c>
      <c r="D53" s="145"/>
      <c r="E53" s="156" t="str">
        <f>IF(D53="","",D53/D58)</f>
        <v/>
      </c>
      <c r="G53" s="145" t="s">
        <v>200</v>
      </c>
      <c r="H53" s="157" t="s">
        <v>120</v>
      </c>
      <c r="I53" s="149" t="s">
        <v>121</v>
      </c>
      <c r="J53" s="145"/>
      <c r="K53" s="156" t="str">
        <f>IF(J53="","",J53/J58)</f>
        <v/>
      </c>
    </row>
    <row r="54" spans="1:13" x14ac:dyDescent="0.2">
      <c r="A54" s="145" t="s">
        <v>200</v>
      </c>
      <c r="B54" s="148" t="s">
        <v>74</v>
      </c>
      <c r="C54" s="149" t="s">
        <v>66</v>
      </c>
      <c r="D54" s="145"/>
      <c r="E54" s="156" t="str">
        <f>IF(D54="","",D54/D58)</f>
        <v/>
      </c>
      <c r="G54" s="145" t="s">
        <v>200</v>
      </c>
      <c r="H54" s="148" t="s">
        <v>74</v>
      </c>
      <c r="I54" s="149" t="s">
        <v>66</v>
      </c>
      <c r="J54" s="145"/>
      <c r="K54" s="156" t="str">
        <f>IF(J54="","",J54/J58)</f>
        <v/>
      </c>
    </row>
    <row r="55" spans="1:13" x14ac:dyDescent="0.2">
      <c r="A55" s="145" t="s">
        <v>200</v>
      </c>
      <c r="B55" s="140" t="s">
        <v>181</v>
      </c>
      <c r="C55" s="149" t="s">
        <v>162</v>
      </c>
      <c r="D55" s="145"/>
      <c r="E55" s="156" t="str">
        <f>IF(D55="","",D55/D58)</f>
        <v/>
      </c>
      <c r="G55" s="145" t="s">
        <v>200</v>
      </c>
      <c r="H55" s="140" t="s">
        <v>181</v>
      </c>
      <c r="I55" s="149" t="s">
        <v>162</v>
      </c>
      <c r="J55" s="145"/>
      <c r="K55" s="156" t="str">
        <f>IF(J55="","",J55/J58)</f>
        <v/>
      </c>
    </row>
    <row r="56" spans="1:13" x14ac:dyDescent="0.2">
      <c r="A56" s="145" t="s">
        <v>200</v>
      </c>
      <c r="B56" s="140" t="s">
        <v>182</v>
      </c>
      <c r="C56" s="149" t="s">
        <v>60</v>
      </c>
      <c r="D56" s="145">
        <v>1</v>
      </c>
      <c r="E56" s="156">
        <f>IF(D56="","",D56/D58)</f>
        <v>1.1235955056179775E-2</v>
      </c>
      <c r="G56" s="145" t="s">
        <v>200</v>
      </c>
      <c r="H56" s="140" t="s">
        <v>182</v>
      </c>
      <c r="I56" s="149" t="s">
        <v>60</v>
      </c>
      <c r="J56" s="145">
        <v>2</v>
      </c>
      <c r="K56" s="156">
        <f>IF(J56="","",J56/J58)</f>
        <v>3.4482758620689655E-2</v>
      </c>
    </row>
    <row r="57" spans="1:13" ht="13.5" thickBot="1" x14ac:dyDescent="0.25">
      <c r="A57" s="145" t="s">
        <v>200</v>
      </c>
      <c r="B57" s="157" t="s">
        <v>53</v>
      </c>
      <c r="C57" s="149" t="s">
        <v>249</v>
      </c>
      <c r="D57" s="145"/>
      <c r="E57" s="156" t="str">
        <f>IF(D57="","",D57/D58)</f>
        <v/>
      </c>
      <c r="G57" s="145" t="s">
        <v>200</v>
      </c>
      <c r="H57" s="157" t="s">
        <v>53</v>
      </c>
      <c r="I57" s="149" t="s">
        <v>249</v>
      </c>
      <c r="J57" s="145"/>
      <c r="K57" s="156" t="str">
        <f>IF(J57="","",J57/J58)</f>
        <v/>
      </c>
    </row>
    <row r="58" spans="1:13" x14ac:dyDescent="0.2">
      <c r="A58" s="210" t="s">
        <v>122</v>
      </c>
      <c r="B58" s="213">
        <v>2.88</v>
      </c>
      <c r="C58" s="177" t="s">
        <v>247</v>
      </c>
      <c r="D58" s="186">
        <f>SUM(D34:D57)</f>
        <v>89</v>
      </c>
      <c r="E58" s="211">
        <f>IF(D58="","",D58/D58)</f>
        <v>1</v>
      </c>
      <c r="G58" s="210" t="s">
        <v>122</v>
      </c>
      <c r="H58" s="213">
        <v>2.8</v>
      </c>
      <c r="I58" s="177" t="s">
        <v>247</v>
      </c>
      <c r="J58" s="186">
        <f>SUM(J34:J57)</f>
        <v>58</v>
      </c>
      <c r="K58" s="211">
        <f>IF(J58="","",J58/J58)</f>
        <v>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sqref="A1:D37"/>
    </sheetView>
  </sheetViews>
  <sheetFormatPr defaultColWidth="8.7109375" defaultRowHeight="12.75" x14ac:dyDescent="0.2"/>
  <cols>
    <col min="1" max="1" width="13" style="145" customWidth="1"/>
    <col min="2" max="2" width="20.7109375" customWidth="1"/>
    <col min="17" max="17" width="16.140625" customWidth="1"/>
    <col min="18" max="18" width="16.42578125" customWidth="1"/>
  </cols>
  <sheetData>
    <row r="1" spans="1:18" s="145" customFormat="1" ht="39" thickBot="1" x14ac:dyDescent="0.25">
      <c r="B1" s="158" t="s">
        <v>71</v>
      </c>
      <c r="C1" s="158" t="s">
        <v>72</v>
      </c>
      <c r="D1" s="158" t="s">
        <v>73</v>
      </c>
    </row>
    <row r="2" spans="1:18" ht="12.75" customHeight="1" x14ac:dyDescent="0.2">
      <c r="A2" s="148" t="s">
        <v>74</v>
      </c>
      <c r="B2" s="149" t="s">
        <v>79</v>
      </c>
      <c r="C2">
        <v>1</v>
      </c>
      <c r="D2" s="156">
        <f t="shared" ref="D2:D36" si="0">IF(C2="","",C2/C$37)</f>
        <v>2.8571428571428571E-2</v>
      </c>
      <c r="Q2" s="148"/>
      <c r="R2" s="149"/>
    </row>
    <row r="3" spans="1:18" ht="12.75" customHeight="1" x14ac:dyDescent="0.2">
      <c r="A3" s="148" t="s">
        <v>87</v>
      </c>
      <c r="B3" s="149" t="s">
        <v>88</v>
      </c>
      <c r="C3">
        <v>1</v>
      </c>
      <c r="D3" s="156">
        <f t="shared" si="0"/>
        <v>2.8571428571428571E-2</v>
      </c>
      <c r="Q3" s="148"/>
      <c r="R3" s="149"/>
    </row>
    <row r="4" spans="1:18" ht="12.75" customHeight="1" x14ac:dyDescent="0.2">
      <c r="A4" s="148" t="s">
        <v>76</v>
      </c>
      <c r="B4" s="149" t="s">
        <v>80</v>
      </c>
      <c r="C4">
        <v>1</v>
      </c>
      <c r="D4" s="156">
        <f t="shared" si="0"/>
        <v>2.8571428571428571E-2</v>
      </c>
      <c r="Q4" s="148"/>
      <c r="R4" s="149"/>
    </row>
    <row r="5" spans="1:18" ht="12.75" customHeight="1" x14ac:dyDescent="0.2">
      <c r="A5" s="148" t="s">
        <v>74</v>
      </c>
      <c r="B5" s="149" t="s">
        <v>100</v>
      </c>
      <c r="C5">
        <v>1</v>
      </c>
      <c r="D5" s="156">
        <f t="shared" si="0"/>
        <v>2.8571428571428571E-2</v>
      </c>
      <c r="Q5" s="148"/>
      <c r="R5" s="149"/>
    </row>
    <row r="6" spans="1:18" ht="12.75" customHeight="1" x14ac:dyDescent="0.2">
      <c r="A6" s="148" t="s">
        <v>89</v>
      </c>
      <c r="B6" s="149" t="s">
        <v>14</v>
      </c>
      <c r="C6">
        <v>1</v>
      </c>
      <c r="D6" s="156">
        <f t="shared" si="0"/>
        <v>2.8571428571428571E-2</v>
      </c>
      <c r="Q6" s="148"/>
      <c r="R6" s="149"/>
    </row>
    <row r="7" spans="1:18" ht="12.75" customHeight="1" x14ac:dyDescent="0.2">
      <c r="A7" s="148" t="s">
        <v>89</v>
      </c>
      <c r="B7" s="149" t="s">
        <v>16</v>
      </c>
      <c r="C7">
        <v>1</v>
      </c>
      <c r="D7" s="156">
        <f t="shared" si="0"/>
        <v>2.8571428571428571E-2</v>
      </c>
      <c r="Q7" s="148"/>
      <c r="R7" s="149"/>
    </row>
    <row r="8" spans="1:18" ht="12.75" customHeight="1" x14ac:dyDescent="0.2">
      <c r="A8" s="148" t="s">
        <v>91</v>
      </c>
      <c r="B8" s="149" t="s">
        <v>81</v>
      </c>
      <c r="C8">
        <v>1</v>
      </c>
      <c r="D8" s="156">
        <f t="shared" si="0"/>
        <v>2.8571428571428571E-2</v>
      </c>
      <c r="Q8" s="148"/>
      <c r="R8" s="149"/>
    </row>
    <row r="9" spans="1:18" ht="12.75" customHeight="1" x14ac:dyDescent="0.2">
      <c r="A9" s="148" t="s">
        <v>92</v>
      </c>
      <c r="B9" s="149" t="s">
        <v>93</v>
      </c>
      <c r="C9">
        <v>1</v>
      </c>
      <c r="D9" s="156">
        <f t="shared" si="0"/>
        <v>2.8571428571428571E-2</v>
      </c>
      <c r="Q9" s="148"/>
      <c r="R9" s="149"/>
    </row>
    <row r="10" spans="1:18" ht="12.75" customHeight="1" x14ac:dyDescent="0.2">
      <c r="A10" s="148" t="s">
        <v>95</v>
      </c>
      <c r="B10" s="149" t="s">
        <v>96</v>
      </c>
      <c r="C10">
        <v>1</v>
      </c>
      <c r="D10" s="156">
        <f t="shared" si="0"/>
        <v>2.8571428571428571E-2</v>
      </c>
      <c r="Q10" s="148"/>
      <c r="R10" s="149"/>
    </row>
    <row r="11" spans="1:18" ht="12.75" customHeight="1" x14ac:dyDescent="0.2">
      <c r="A11" s="148" t="s">
        <v>99</v>
      </c>
      <c r="B11" s="149" t="s">
        <v>84</v>
      </c>
      <c r="C11">
        <v>1</v>
      </c>
      <c r="D11" s="156">
        <f t="shared" si="0"/>
        <v>2.8571428571428571E-2</v>
      </c>
      <c r="Q11" s="148"/>
      <c r="R11" s="149"/>
    </row>
    <row r="12" spans="1:18" ht="12.75" customHeight="1" x14ac:dyDescent="0.2">
      <c r="A12" s="148" t="s">
        <v>182</v>
      </c>
      <c r="B12" s="149" t="s">
        <v>102</v>
      </c>
      <c r="C12">
        <v>1</v>
      </c>
      <c r="D12" s="156">
        <f t="shared" si="0"/>
        <v>2.8571428571428571E-2</v>
      </c>
      <c r="Q12" s="148"/>
      <c r="R12" s="149"/>
    </row>
    <row r="13" spans="1:18" ht="12.75" customHeight="1" x14ac:dyDescent="0.2">
      <c r="A13" s="148" t="s">
        <v>75</v>
      </c>
      <c r="B13" s="149" t="s">
        <v>17</v>
      </c>
      <c r="C13">
        <v>1</v>
      </c>
      <c r="D13" s="156">
        <f t="shared" si="0"/>
        <v>2.8571428571428571E-2</v>
      </c>
      <c r="Q13" s="148"/>
      <c r="R13" s="149"/>
    </row>
    <row r="14" spans="1:18" ht="12.75" customHeight="1" x14ac:dyDescent="0.2">
      <c r="A14" s="148" t="s">
        <v>77</v>
      </c>
      <c r="B14" s="149" t="s">
        <v>82</v>
      </c>
      <c r="C14">
        <v>1</v>
      </c>
      <c r="D14" s="156">
        <f t="shared" si="0"/>
        <v>2.8571428571428571E-2</v>
      </c>
      <c r="Q14" s="148"/>
      <c r="R14" s="149"/>
    </row>
    <row r="15" spans="1:18" ht="12.75" customHeight="1" x14ac:dyDescent="0.2">
      <c r="A15" s="148" t="s">
        <v>107</v>
      </c>
      <c r="B15" s="149" t="s">
        <v>115</v>
      </c>
      <c r="C15">
        <v>1</v>
      </c>
      <c r="D15" s="156">
        <f t="shared" si="0"/>
        <v>2.8571428571428571E-2</v>
      </c>
      <c r="Q15" s="148"/>
      <c r="R15" s="149"/>
    </row>
    <row r="16" spans="1:18" s="145" customFormat="1" ht="12.75" customHeight="1" x14ac:dyDescent="0.2">
      <c r="A16" s="148" t="s">
        <v>107</v>
      </c>
      <c r="B16" s="149" t="s">
        <v>108</v>
      </c>
      <c r="C16" s="145">
        <v>1</v>
      </c>
      <c r="D16" s="156">
        <f t="shared" si="0"/>
        <v>2.8571428571428571E-2</v>
      </c>
      <c r="Q16" s="148"/>
      <c r="R16" s="149"/>
    </row>
    <row r="17" spans="1:18" ht="12.75" customHeight="1" x14ac:dyDescent="0.2">
      <c r="A17" s="148" t="s">
        <v>109</v>
      </c>
      <c r="B17" s="149" t="s">
        <v>110</v>
      </c>
      <c r="C17">
        <v>1</v>
      </c>
      <c r="D17" s="156">
        <f t="shared" si="0"/>
        <v>2.8571428571428571E-2</v>
      </c>
      <c r="Q17" s="148"/>
      <c r="R17" s="149"/>
    </row>
    <row r="18" spans="1:18" ht="12.75" customHeight="1" x14ac:dyDescent="0.2">
      <c r="A18" s="148" t="s">
        <v>74</v>
      </c>
      <c r="B18" s="149" t="s">
        <v>111</v>
      </c>
      <c r="C18">
        <v>1</v>
      </c>
      <c r="D18" s="156">
        <f t="shared" si="0"/>
        <v>2.8571428571428571E-2</v>
      </c>
      <c r="Q18" s="148"/>
      <c r="R18" s="149"/>
    </row>
    <row r="19" spans="1:18" ht="12.75" customHeight="1" x14ac:dyDescent="0.2">
      <c r="A19" s="148" t="s">
        <v>74</v>
      </c>
      <c r="B19" s="149" t="s">
        <v>118</v>
      </c>
      <c r="C19">
        <v>1</v>
      </c>
      <c r="D19" s="156">
        <f t="shared" si="0"/>
        <v>2.8571428571428571E-2</v>
      </c>
      <c r="Q19" s="148"/>
      <c r="R19" s="149"/>
    </row>
    <row r="20" spans="1:18" ht="12.75" customHeight="1" x14ac:dyDescent="0.2">
      <c r="A20" s="148" t="s">
        <v>77</v>
      </c>
      <c r="B20" s="149" t="s">
        <v>112</v>
      </c>
      <c r="C20">
        <v>1</v>
      </c>
      <c r="D20" s="156">
        <f t="shared" si="0"/>
        <v>2.8571428571428571E-2</v>
      </c>
      <c r="Q20" s="148"/>
      <c r="R20" s="149"/>
    </row>
    <row r="21" spans="1:18" ht="12.75" customHeight="1" x14ac:dyDescent="0.2">
      <c r="A21" s="157" t="s">
        <v>120</v>
      </c>
      <c r="B21" s="149" t="s">
        <v>121</v>
      </c>
      <c r="C21">
        <v>1</v>
      </c>
      <c r="D21" s="156">
        <f t="shared" si="0"/>
        <v>2.8571428571428571E-2</v>
      </c>
      <c r="Q21" s="157"/>
      <c r="R21" s="149"/>
    </row>
    <row r="22" spans="1:18" ht="12.75" customHeight="1" x14ac:dyDescent="0.2">
      <c r="A22" s="148" t="s">
        <v>55</v>
      </c>
      <c r="B22" s="149" t="s">
        <v>56</v>
      </c>
      <c r="C22">
        <v>1</v>
      </c>
      <c r="D22" s="156">
        <f t="shared" si="0"/>
        <v>2.8571428571428571E-2</v>
      </c>
      <c r="Q22" s="148"/>
      <c r="R22" s="149"/>
    </row>
    <row r="23" spans="1:18" ht="12.75" customHeight="1" x14ac:dyDescent="0.2">
      <c r="A23" s="148" t="s">
        <v>53</v>
      </c>
      <c r="B23" s="149" t="s">
        <v>179</v>
      </c>
      <c r="C23">
        <v>1</v>
      </c>
      <c r="D23" s="156">
        <f t="shared" si="0"/>
        <v>2.8571428571428571E-2</v>
      </c>
      <c r="Q23" s="148"/>
      <c r="R23" s="149"/>
    </row>
    <row r="24" spans="1:18" ht="12.75" customHeight="1" x14ac:dyDescent="0.2">
      <c r="A24" s="148" t="s">
        <v>74</v>
      </c>
      <c r="B24" s="149" t="s">
        <v>66</v>
      </c>
      <c r="C24">
        <v>1</v>
      </c>
      <c r="D24" s="156">
        <f t="shared" si="0"/>
        <v>2.8571428571428571E-2</v>
      </c>
      <c r="Q24" s="148"/>
      <c r="R24" s="149"/>
    </row>
    <row r="25" spans="1:18" ht="12.75" customHeight="1" x14ac:dyDescent="0.2">
      <c r="A25" s="148" t="s">
        <v>89</v>
      </c>
      <c r="B25" s="149" t="s">
        <v>67</v>
      </c>
      <c r="C25">
        <v>1</v>
      </c>
      <c r="D25" s="156">
        <f t="shared" si="0"/>
        <v>2.8571428571428571E-2</v>
      </c>
      <c r="Q25" s="148"/>
      <c r="R25" s="149"/>
    </row>
    <row r="26" spans="1:18" ht="12.75" customHeight="1" x14ac:dyDescent="0.2">
      <c r="A26" s="148" t="s">
        <v>55</v>
      </c>
      <c r="B26" s="149" t="s">
        <v>180</v>
      </c>
      <c r="C26">
        <v>1</v>
      </c>
      <c r="D26" s="156">
        <f t="shared" si="0"/>
        <v>2.8571428571428571E-2</v>
      </c>
      <c r="Q26" s="148"/>
      <c r="R26" s="149"/>
    </row>
    <row r="27" spans="1:18" ht="12.75" customHeight="1" x14ac:dyDescent="0.2">
      <c r="A27" s="140" t="s">
        <v>181</v>
      </c>
      <c r="B27" s="149" t="s">
        <v>162</v>
      </c>
      <c r="C27">
        <v>1</v>
      </c>
      <c r="D27" s="156">
        <f t="shared" si="0"/>
        <v>2.8571428571428571E-2</v>
      </c>
      <c r="Q27" s="140"/>
      <c r="R27" s="149"/>
    </row>
    <row r="28" spans="1:18" ht="12.75" customHeight="1" x14ac:dyDescent="0.2">
      <c r="A28" s="140" t="s">
        <v>182</v>
      </c>
      <c r="B28" s="149" t="s">
        <v>60</v>
      </c>
      <c r="C28">
        <v>1</v>
      </c>
      <c r="D28" s="156">
        <f t="shared" si="0"/>
        <v>2.8571428571428571E-2</v>
      </c>
      <c r="Q28" s="140"/>
      <c r="R28" s="149"/>
    </row>
    <row r="29" spans="1:18" ht="12.75" customHeight="1" x14ac:dyDescent="0.2">
      <c r="A29" s="216" t="s">
        <v>74</v>
      </c>
      <c r="B29" s="151" t="s">
        <v>129</v>
      </c>
      <c r="C29">
        <v>1</v>
      </c>
      <c r="D29" s="156">
        <f t="shared" si="0"/>
        <v>2.8571428571428571E-2</v>
      </c>
      <c r="Q29" s="149"/>
      <c r="R29" s="151"/>
    </row>
    <row r="30" spans="1:18" ht="12.75" customHeight="1" x14ac:dyDescent="0.2">
      <c r="A30" s="140" t="s">
        <v>109</v>
      </c>
      <c r="B30" s="149" t="s">
        <v>123</v>
      </c>
      <c r="C30">
        <v>1</v>
      </c>
      <c r="D30" s="156">
        <f t="shared" si="0"/>
        <v>2.8571428571428571E-2</v>
      </c>
      <c r="Q30" s="140"/>
      <c r="R30" s="149"/>
    </row>
    <row r="31" spans="1:18" ht="12.75" customHeight="1" x14ac:dyDescent="0.2">
      <c r="A31" s="140" t="s">
        <v>77</v>
      </c>
      <c r="B31" s="149" t="s">
        <v>124</v>
      </c>
      <c r="C31">
        <v>1</v>
      </c>
      <c r="D31" s="156">
        <f t="shared" si="0"/>
        <v>2.8571428571428571E-2</v>
      </c>
      <c r="Q31" s="140"/>
      <c r="R31" s="149"/>
    </row>
    <row r="32" spans="1:18" ht="12.75" customHeight="1" x14ac:dyDescent="0.2">
      <c r="A32" s="140" t="s">
        <v>77</v>
      </c>
      <c r="B32" s="149" t="s">
        <v>5</v>
      </c>
      <c r="C32">
        <v>1</v>
      </c>
      <c r="D32" s="156">
        <f t="shared" si="0"/>
        <v>2.8571428571428571E-2</v>
      </c>
      <c r="Q32" s="140"/>
      <c r="R32" s="149"/>
    </row>
    <row r="33" spans="1:18" ht="12.75" customHeight="1" x14ac:dyDescent="0.2">
      <c r="A33" s="140" t="s">
        <v>74</v>
      </c>
      <c r="B33" s="149" t="s">
        <v>44</v>
      </c>
      <c r="C33">
        <v>1</v>
      </c>
      <c r="D33" s="156">
        <f t="shared" si="0"/>
        <v>2.8571428571428571E-2</v>
      </c>
      <c r="Q33" s="140"/>
      <c r="R33" s="149"/>
    </row>
    <row r="34" spans="1:18" s="145" customFormat="1" ht="12.75" customHeight="1" x14ac:dyDescent="0.2">
      <c r="A34" s="157" t="s">
        <v>120</v>
      </c>
      <c r="B34" s="149" t="s">
        <v>185</v>
      </c>
      <c r="C34" s="145">
        <v>1</v>
      </c>
      <c r="D34" s="156">
        <f t="shared" si="0"/>
        <v>2.8571428571428571E-2</v>
      </c>
      <c r="Q34" s="157"/>
      <c r="R34" s="149"/>
    </row>
    <row r="35" spans="1:18" s="145" customFormat="1" ht="12.75" customHeight="1" x14ac:dyDescent="0.2">
      <c r="A35" s="157" t="s">
        <v>189</v>
      </c>
      <c r="B35" s="149" t="s">
        <v>188</v>
      </c>
      <c r="C35" s="145">
        <v>1</v>
      </c>
      <c r="D35" s="156">
        <f t="shared" si="0"/>
        <v>2.8571428571428571E-2</v>
      </c>
      <c r="Q35" s="157"/>
      <c r="R35" s="149"/>
    </row>
    <row r="36" spans="1:18" s="145" customFormat="1" ht="12.75" customHeight="1" thickBot="1" x14ac:dyDescent="0.25">
      <c r="A36" s="154" t="s">
        <v>187</v>
      </c>
      <c r="B36" s="150" t="s">
        <v>186</v>
      </c>
      <c r="C36" s="145">
        <v>1</v>
      </c>
      <c r="D36" s="156">
        <f t="shared" si="0"/>
        <v>2.8571428571428571E-2</v>
      </c>
      <c r="Q36" s="157"/>
      <c r="R36" s="149"/>
    </row>
    <row r="37" spans="1:18" ht="12.75" customHeight="1" x14ac:dyDescent="0.2">
      <c r="B37" s="151" t="s">
        <v>183</v>
      </c>
      <c r="C37">
        <f>SUM(C2:C36)</f>
        <v>35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Summary</vt:lpstr>
      <vt:lpstr>Apple Cr 2004-14</vt:lpstr>
      <vt:lpstr>BairdCr 2004-14</vt:lpstr>
      <vt:lpstr>DuckCreek 2004-14</vt:lpstr>
      <vt:lpstr>SpringBrk 2004-14</vt:lpstr>
      <vt:lpstr>Ashwbn 2004-14</vt:lpstr>
      <vt:lpstr>DutchmansCr 2012-14</vt:lpstr>
      <vt:lpstr>TroutCr 2012-14</vt:lpstr>
      <vt:lpstr>Template</vt:lpstr>
      <vt:lpstr>'Apple Cr 2004-14'!Print_Area</vt:lpstr>
      <vt:lpstr>'Ashwbn 2004-14'!Print_Area</vt:lpstr>
      <vt:lpstr>'BairdCr 2004-14'!Print_Area</vt:lpstr>
      <vt:lpstr>'DuckCreek 2004-14'!Print_Area</vt:lpstr>
      <vt:lpstr>'SpringBrk 2004-14'!Print_Area</vt:lpstr>
    </vt:vector>
  </TitlesOfParts>
  <Company>UW-Green Bay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Pelegrin, Annette</cp:lastModifiedBy>
  <cp:lastPrinted>2010-03-17T04:39:22Z</cp:lastPrinted>
  <dcterms:created xsi:type="dcterms:W3CDTF">2005-01-11T17:50:46Z</dcterms:created>
  <dcterms:modified xsi:type="dcterms:W3CDTF">2015-02-10T18:34:59Z</dcterms:modified>
</cp:coreProperties>
</file>